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stovicek_petr\OneDrive - ksusk.cz\Plocha\"/>
    </mc:Choice>
  </mc:AlternateContent>
  <bookViews>
    <workbookView xWindow="240" yWindow="120" windowWidth="14940" windowHeight="9225"/>
  </bookViews>
  <sheets>
    <sheet name="Souhrn" sheetId="1" r:id="rId1"/>
    <sheet name="0 - část00" sheetId="2" r:id="rId2"/>
    <sheet name="1 - SO101" sheetId="3" r:id="rId3"/>
    <sheet name="2 - SO201" sheetId="4" r:id="rId4"/>
    <sheet name="3 - SO202" sheetId="5" r:id="rId5"/>
    <sheet name="4 - SO203" sheetId="6" r:id="rId6"/>
    <sheet name="5 - SO204" sheetId="7" r:id="rId7"/>
    <sheet name="6 - SO205" sheetId="8" r:id="rId8"/>
    <sheet name="7 - SO206" sheetId="9" r:id="rId9"/>
    <sheet name="8 - SO102" sheetId="10" r:id="rId10"/>
    <sheet name="9 - SO207" sheetId="11" r:id="rId11"/>
    <sheet name="10 - SO208" sheetId="12" r:id="rId12"/>
    <sheet name="11 - SO209" sheetId="13" r:id="rId13"/>
    <sheet name="12 - SO103" sheetId="14" r:id="rId14"/>
    <sheet name="13 - SO210" sheetId="15" r:id="rId15"/>
    <sheet name="14 - SO211" sheetId="16" r:id="rId16"/>
    <sheet name="15 - SO212" sheetId="17" r:id="rId17"/>
    <sheet name="16 - SO213" sheetId="18" r:id="rId18"/>
  </sheets>
  <definedNames>
    <definedName name="_xlnm.Print_Area" localSheetId="0">Souhrn!$A$1:$G$43</definedName>
    <definedName name="_xlnm.Print_Titles" localSheetId="0">Souhrn!$17:$19</definedName>
    <definedName name="_xlnm.Print_Area" localSheetId="1">'0 - část00'!$A$1:$M$68</definedName>
    <definedName name="_xlnm.Print_Titles" localSheetId="1">'0 - část00'!$22:$24</definedName>
    <definedName name="_xlnm.Print_Area" localSheetId="2">'1 - SO101'!$A$1:$M$255</definedName>
    <definedName name="_xlnm.Print_Titles" localSheetId="2">'1 - SO101'!$25:$27</definedName>
    <definedName name="_xlnm.Print_Area" localSheetId="3">'2 - SO201'!$A$1:$M$163</definedName>
    <definedName name="_xlnm.Print_Titles" localSheetId="3">'2 - SO201'!$27:$29</definedName>
    <definedName name="_xlnm.Print_Area" localSheetId="4">'3 - SO202'!$A$1:$M$104</definedName>
    <definedName name="_xlnm.Print_Titles" localSheetId="4">'3 - SO202'!$26:$28</definedName>
    <definedName name="_xlnm.Print_Area" localSheetId="5">'4 - SO203'!$A$1:$M$113</definedName>
    <definedName name="_xlnm.Print_Titles" localSheetId="5">'4 - SO203'!$27:$29</definedName>
    <definedName name="_xlnm.Print_Area" localSheetId="6">'5 - SO204'!$A$1:$M$193</definedName>
    <definedName name="_xlnm.Print_Titles" localSheetId="6">'5 - SO204'!$27:$29</definedName>
    <definedName name="_xlnm.Print_Area" localSheetId="7">'6 - SO205'!$A$1:$M$167</definedName>
    <definedName name="_xlnm.Print_Titles" localSheetId="7">'6 - SO205'!$28:$30</definedName>
    <definedName name="_xlnm.Print_Area" localSheetId="8">'7 - SO206'!$A$1:$M$143</definedName>
    <definedName name="_xlnm.Print_Titles" localSheetId="8">'7 - SO206'!$27:$29</definedName>
    <definedName name="_xlnm.Print_Area" localSheetId="9">'8 - SO102'!$A$1:$M$205</definedName>
    <definedName name="_xlnm.Print_Titles" localSheetId="9">'8 - SO102'!$25:$27</definedName>
    <definedName name="_xlnm.Print_Area" localSheetId="10">'9 - SO207'!$A$1:$M$136</definedName>
    <definedName name="_xlnm.Print_Titles" localSheetId="10">'9 - SO207'!$29:$31</definedName>
    <definedName name="_xlnm.Print_Area" localSheetId="11">'10 - SO208'!$A$1:$M$217</definedName>
    <definedName name="_xlnm.Print_Titles" localSheetId="11">'10 - SO208'!$28:$30</definedName>
    <definedName name="_xlnm.Print_Area" localSheetId="12">'11 - SO209'!$A$1:$M$148</definedName>
    <definedName name="_xlnm.Print_Titles" localSheetId="12">'11 - SO209'!$27:$29</definedName>
    <definedName name="_xlnm.Print_Area" localSheetId="13">'12 - SO103'!$A$1:$M$224</definedName>
    <definedName name="_xlnm.Print_Titles" localSheetId="13">'12 - SO103'!$26:$28</definedName>
    <definedName name="_xlnm.Print_Area" localSheetId="14">'13 - SO210'!$A$1:$M$172</definedName>
    <definedName name="_xlnm.Print_Titles" localSheetId="14">'13 - SO210'!$28:$30</definedName>
    <definedName name="_xlnm.Print_Area" localSheetId="15">'14 - SO211'!$A$1:$M$241</definedName>
    <definedName name="_xlnm.Print_Titles" localSheetId="15">'14 - SO211'!$29:$31</definedName>
    <definedName name="_xlnm.Print_Area" localSheetId="16">'15 - SO212'!$A$1:$M$217</definedName>
    <definedName name="_xlnm.Print_Titles" localSheetId="16">'15 - SO212'!$28:$30</definedName>
    <definedName name="_xlnm.Print_Area" localSheetId="17">'16 - SO213'!$A$1:$M$164</definedName>
    <definedName name="_xlnm.Print_Titles" localSheetId="17">'16 - SO213'!$26:$28</definedName>
  </definedNames>
  <calcPr/>
</workbook>
</file>

<file path=xl/calcChain.xml><?xml version="1.0" encoding="utf-8"?>
<calcChain xmlns="http://schemas.openxmlformats.org/spreadsheetml/2006/main">
  <c i="18" l="1" r="J147"/>
  <c r="R142"/>
  <c r="Q142"/>
  <c r="R137"/>
  <c r="Q137"/>
  <c r="R132"/>
  <c r="Q132"/>
  <c r="R127"/>
  <c r="Q127"/>
  <c r="R122"/>
  <c r="R147"/>
  <c r="Q122"/>
  <c r="Q147"/>
  <c r="S147"/>
  <c r="S24"/>
  <c r="J119"/>
  <c r="R114"/>
  <c r="Q114"/>
  <c r="R109"/>
  <c r="R119"/>
  <c r="Q109"/>
  <c r="Q119"/>
  <c r="S119"/>
  <c r="S23"/>
  <c r="J106"/>
  <c r="R101"/>
  <c r="Q101"/>
  <c r="R96"/>
  <c r="Q96"/>
  <c r="R91"/>
  <c r="Q91"/>
  <c r="R86"/>
  <c r="R106"/>
  <c r="Q86"/>
  <c r="Q106"/>
  <c r="S106"/>
  <c r="S22"/>
  <c r="J83"/>
  <c r="R78"/>
  <c r="Q78"/>
  <c r="R73"/>
  <c r="Q73"/>
  <c r="R68"/>
  <c r="Q68"/>
  <c r="R63"/>
  <c r="Q63"/>
  <c r="R58"/>
  <c r="Q58"/>
  <c r="R53"/>
  <c r="Q53"/>
  <c r="R48"/>
  <c r="Q48"/>
  <c r="R43"/>
  <c r="R83"/>
  <c r="Q43"/>
  <c r="Q83"/>
  <c r="S83"/>
  <c r="S21"/>
  <c r="J40"/>
  <c r="R35"/>
  <c r="Q35"/>
  <c r="R30"/>
  <c r="R40"/>
  <c r="Q30"/>
  <c r="Q40"/>
  <c r="S40"/>
  <c r="S20"/>
  <c r="A13"/>
  <c r="R11"/>
  <c r="Q11"/>
  <c r="S11"/>
  <c i="1" r="S39"/>
  <c i="17" r="J200"/>
  <c r="R195"/>
  <c r="Q195"/>
  <c r="R190"/>
  <c r="Q190"/>
  <c r="R185"/>
  <c r="Q185"/>
  <c r="R180"/>
  <c r="Q180"/>
  <c r="R175"/>
  <c r="R200"/>
  <c r="Q175"/>
  <c r="Q200"/>
  <c r="S200"/>
  <c r="S26"/>
  <c r="J172"/>
  <c r="R167"/>
  <c r="Q167"/>
  <c r="R162"/>
  <c r="R172"/>
  <c r="Q162"/>
  <c r="Q172"/>
  <c r="S172"/>
  <c r="S25"/>
  <c r="J159"/>
  <c r="R154"/>
  <c r="R159"/>
  <c r="Q154"/>
  <c r="Q159"/>
  <c r="S159"/>
  <c r="S24"/>
  <c r="J151"/>
  <c r="R146"/>
  <c r="Q146"/>
  <c r="R141"/>
  <c r="Q141"/>
  <c r="R136"/>
  <c r="R151"/>
  <c r="Q136"/>
  <c r="Q151"/>
  <c r="S151"/>
  <c r="S23"/>
  <c r="J133"/>
  <c r="R128"/>
  <c r="Q128"/>
  <c r="R123"/>
  <c r="Q123"/>
  <c r="R118"/>
  <c r="Q118"/>
  <c r="R113"/>
  <c r="Q113"/>
  <c r="R108"/>
  <c r="R133"/>
  <c r="Q108"/>
  <c r="Q133"/>
  <c r="S133"/>
  <c r="S22"/>
  <c r="J105"/>
  <c r="R100"/>
  <c r="Q100"/>
  <c r="R95"/>
  <c r="Q95"/>
  <c r="R90"/>
  <c r="Q90"/>
  <c r="R85"/>
  <c r="Q85"/>
  <c r="R80"/>
  <c r="Q80"/>
  <c r="R75"/>
  <c r="Q75"/>
  <c r="R70"/>
  <c r="Q70"/>
  <c r="R65"/>
  <c r="Q65"/>
  <c r="R60"/>
  <c r="R105"/>
  <c r="Q60"/>
  <c r="Q105"/>
  <c r="S105"/>
  <c r="S21"/>
  <c r="J57"/>
  <c r="R52"/>
  <c r="Q52"/>
  <c r="R47"/>
  <c r="Q47"/>
  <c r="R42"/>
  <c r="Q42"/>
  <c r="R37"/>
  <c r="Q37"/>
  <c r="R32"/>
  <c r="R57"/>
  <c r="Q32"/>
  <c r="Q57"/>
  <c r="S57"/>
  <c r="S20"/>
  <c r="A13"/>
  <c r="R11"/>
  <c r="Q11"/>
  <c r="S11"/>
  <c i="1" r="S38"/>
  <c i="16" r="J224"/>
  <c r="R219"/>
  <c r="Q219"/>
  <c r="R214"/>
  <c r="Q214"/>
  <c r="R209"/>
  <c r="Q209"/>
  <c r="R204"/>
  <c r="Q204"/>
  <c r="R199"/>
  <c r="Q199"/>
  <c r="R194"/>
  <c r="Q194"/>
  <c r="R189"/>
  <c r="Q189"/>
  <c r="R184"/>
  <c r="Q184"/>
  <c r="R179"/>
  <c r="Q179"/>
  <c r="R174"/>
  <c r="R224"/>
  <c r="Q174"/>
  <c r="Q224"/>
  <c r="S224"/>
  <c r="S27"/>
  <c r="J171"/>
  <c r="R166"/>
  <c r="R171"/>
  <c r="Q166"/>
  <c r="Q171"/>
  <c r="S171"/>
  <c r="S26"/>
  <c r="J163"/>
  <c r="R158"/>
  <c r="R163"/>
  <c r="Q158"/>
  <c r="Q163"/>
  <c r="S163"/>
  <c r="S25"/>
  <c r="J155"/>
  <c r="R150"/>
  <c r="Q150"/>
  <c r="R145"/>
  <c r="Q145"/>
  <c r="R140"/>
  <c r="R155"/>
  <c r="Q140"/>
  <c r="Q155"/>
  <c r="S155"/>
  <c r="S24"/>
  <c r="J137"/>
  <c r="R132"/>
  <c r="R137"/>
  <c r="Q132"/>
  <c r="Q137"/>
  <c r="S137"/>
  <c r="S23"/>
  <c r="R129"/>
  <c r="J129"/>
  <c r="R124"/>
  <c r="Q124"/>
  <c r="R119"/>
  <c r="Q119"/>
  <c r="Q129"/>
  <c r="S129"/>
  <c r="S22"/>
  <c r="J116"/>
  <c r="R111"/>
  <c r="Q111"/>
  <c r="R106"/>
  <c r="Q106"/>
  <c r="R101"/>
  <c r="Q101"/>
  <c r="R96"/>
  <c r="Q96"/>
  <c r="R91"/>
  <c r="Q91"/>
  <c r="R86"/>
  <c r="Q86"/>
  <c r="R81"/>
  <c r="Q81"/>
  <c r="R76"/>
  <c r="Q76"/>
  <c r="R71"/>
  <c r="Q71"/>
  <c r="R66"/>
  <c r="Q66"/>
  <c r="R61"/>
  <c r="Q61"/>
  <c r="R56"/>
  <c r="R116"/>
  <c r="Q56"/>
  <c r="Q116"/>
  <c r="S116"/>
  <c r="S21"/>
  <c r="J53"/>
  <c r="R48"/>
  <c r="Q48"/>
  <c r="R43"/>
  <c r="Q43"/>
  <c r="R38"/>
  <c r="Q38"/>
  <c r="R33"/>
  <c r="R53"/>
  <c r="Q33"/>
  <c r="Q53"/>
  <c r="S53"/>
  <c r="S20"/>
  <c r="A13"/>
  <c r="R11"/>
  <c r="Q11"/>
  <c r="S11"/>
  <c i="1" r="S37"/>
  <c i="15" r="J155"/>
  <c r="R150"/>
  <c r="Q150"/>
  <c r="R145"/>
  <c r="Q145"/>
  <c r="R140"/>
  <c r="Q140"/>
  <c r="R135"/>
  <c r="Q135"/>
  <c r="R130"/>
  <c r="Q130"/>
  <c r="R125"/>
  <c r="R155"/>
  <c r="Q125"/>
  <c r="Q155"/>
  <c r="S155"/>
  <c r="S26"/>
  <c r="J122"/>
  <c r="R117"/>
  <c r="Q117"/>
  <c r="R112"/>
  <c r="R122"/>
  <c r="Q112"/>
  <c r="Q122"/>
  <c r="S122"/>
  <c r="S25"/>
  <c r="J109"/>
  <c r="R104"/>
  <c r="R109"/>
  <c r="Q104"/>
  <c r="Q109"/>
  <c r="S109"/>
  <c r="S24"/>
  <c r="J101"/>
  <c r="R96"/>
  <c r="R101"/>
  <c r="Q96"/>
  <c r="Q101"/>
  <c r="S101"/>
  <c r="S23"/>
  <c r="J93"/>
  <c r="R88"/>
  <c r="Q88"/>
  <c r="R83"/>
  <c r="Q83"/>
  <c r="R78"/>
  <c r="R93"/>
  <c r="Q78"/>
  <c r="Q93"/>
  <c r="S93"/>
  <c r="S22"/>
  <c r="J75"/>
  <c r="R70"/>
  <c r="Q70"/>
  <c r="R65"/>
  <c r="Q65"/>
  <c r="R60"/>
  <c r="Q60"/>
  <c r="R55"/>
  <c r="Q55"/>
  <c r="R50"/>
  <c r="Q50"/>
  <c r="R45"/>
  <c r="R75"/>
  <c r="Q45"/>
  <c r="Q75"/>
  <c r="S75"/>
  <c r="S21"/>
  <c r="J42"/>
  <c r="R37"/>
  <c r="Q37"/>
  <c r="R32"/>
  <c r="R42"/>
  <c r="Q32"/>
  <c r="Q42"/>
  <c r="S42"/>
  <c r="S20"/>
  <c r="A13"/>
  <c r="R11"/>
  <c r="Q11"/>
  <c r="S11"/>
  <c i="1" r="S36"/>
  <c i="14" r="J207"/>
  <c r="R202"/>
  <c r="Q202"/>
  <c r="R197"/>
  <c r="Q197"/>
  <c r="R192"/>
  <c r="Q192"/>
  <c r="R187"/>
  <c r="Q187"/>
  <c r="R182"/>
  <c r="Q182"/>
  <c r="R177"/>
  <c r="Q177"/>
  <c r="R172"/>
  <c r="Q172"/>
  <c r="R167"/>
  <c r="Q167"/>
  <c r="R162"/>
  <c r="Q162"/>
  <c r="R157"/>
  <c r="Q157"/>
  <c r="R152"/>
  <c r="Q152"/>
  <c r="R147"/>
  <c r="Q147"/>
  <c r="R142"/>
  <c r="Q142"/>
  <c r="R137"/>
  <c r="Q137"/>
  <c r="R132"/>
  <c r="Q132"/>
  <c r="R127"/>
  <c r="Q127"/>
  <c r="R122"/>
  <c r="R207"/>
  <c r="Q122"/>
  <c r="Q207"/>
  <c r="S207"/>
  <c r="S24"/>
  <c r="J119"/>
  <c r="R114"/>
  <c r="Q114"/>
  <c r="R109"/>
  <c r="Q109"/>
  <c r="R104"/>
  <c r="Q104"/>
  <c r="R99"/>
  <c r="Q99"/>
  <c r="R94"/>
  <c r="Q94"/>
  <c r="R89"/>
  <c r="Q89"/>
  <c r="R84"/>
  <c r="R119"/>
  <c r="Q84"/>
  <c r="Q119"/>
  <c r="S119"/>
  <c r="S23"/>
  <c r="J81"/>
  <c r="R76"/>
  <c r="R81"/>
  <c r="Q76"/>
  <c r="Q81"/>
  <c r="S81"/>
  <c r="S22"/>
  <c r="J73"/>
  <c r="R68"/>
  <c r="Q68"/>
  <c r="R63"/>
  <c r="Q63"/>
  <c r="R58"/>
  <c r="Q58"/>
  <c r="R53"/>
  <c r="Q53"/>
  <c r="R48"/>
  <c r="Q48"/>
  <c r="R43"/>
  <c r="R73"/>
  <c r="Q43"/>
  <c r="Q73"/>
  <c r="S73"/>
  <c r="S21"/>
  <c r="J40"/>
  <c r="R35"/>
  <c r="Q35"/>
  <c r="R30"/>
  <c r="R40"/>
  <c r="Q30"/>
  <c r="Q40"/>
  <c r="S40"/>
  <c r="S20"/>
  <c r="A13"/>
  <c r="R11"/>
  <c r="Q11"/>
  <c r="S11"/>
  <c i="1" r="S35"/>
  <c i="13" r="J131"/>
  <c r="R126"/>
  <c r="Q126"/>
  <c r="R121"/>
  <c r="R131"/>
  <c r="Q121"/>
  <c r="Q131"/>
  <c r="S131"/>
  <c r="S25"/>
  <c r="J118"/>
  <c r="R113"/>
  <c r="R118"/>
  <c r="Q113"/>
  <c r="Q118"/>
  <c r="S118"/>
  <c r="S24"/>
  <c r="J110"/>
  <c r="R105"/>
  <c r="R110"/>
  <c r="Q105"/>
  <c r="Q110"/>
  <c r="S110"/>
  <c r="S23"/>
  <c r="J102"/>
  <c r="R97"/>
  <c r="Q97"/>
  <c r="R92"/>
  <c r="Q92"/>
  <c r="R87"/>
  <c r="R102"/>
  <c r="Q87"/>
  <c r="Q102"/>
  <c r="S102"/>
  <c r="S22"/>
  <c r="J84"/>
  <c r="R79"/>
  <c r="Q79"/>
  <c r="R74"/>
  <c r="Q74"/>
  <c r="R69"/>
  <c r="Q69"/>
  <c r="R64"/>
  <c r="Q64"/>
  <c r="R59"/>
  <c r="Q59"/>
  <c r="R54"/>
  <c r="Q54"/>
  <c r="R49"/>
  <c r="Q49"/>
  <c r="R44"/>
  <c r="R84"/>
  <c r="Q44"/>
  <c r="Q84"/>
  <c r="S84"/>
  <c r="S21"/>
  <c r="J41"/>
  <c r="R36"/>
  <c r="Q36"/>
  <c r="R31"/>
  <c r="R41"/>
  <c r="Q31"/>
  <c r="Q41"/>
  <c r="S41"/>
  <c r="S20"/>
  <c r="A13"/>
  <c r="R11"/>
  <c r="Q11"/>
  <c r="S11"/>
  <c i="1" r="S33"/>
  <c i="12" r="J200"/>
  <c r="R195"/>
  <c r="Q195"/>
  <c r="R190"/>
  <c r="Q190"/>
  <c r="R185"/>
  <c r="Q185"/>
  <c r="R180"/>
  <c r="Q180"/>
  <c r="R175"/>
  <c r="Q175"/>
  <c r="R170"/>
  <c r="Q170"/>
  <c r="R165"/>
  <c r="Q165"/>
  <c r="R160"/>
  <c r="R200"/>
  <c r="Q160"/>
  <c r="Q200"/>
  <c r="S200"/>
  <c r="S26"/>
  <c r="J157"/>
  <c r="R152"/>
  <c r="Q152"/>
  <c r="R147"/>
  <c r="R157"/>
  <c r="Q147"/>
  <c r="Q157"/>
  <c r="S157"/>
  <c r="S25"/>
  <c r="J144"/>
  <c r="R139"/>
  <c r="R144"/>
  <c r="Q139"/>
  <c r="Q144"/>
  <c r="S144"/>
  <c r="S24"/>
  <c r="J136"/>
  <c r="R131"/>
  <c r="Q131"/>
  <c r="R126"/>
  <c r="Q126"/>
  <c r="R121"/>
  <c r="R136"/>
  <c r="Q121"/>
  <c r="Q136"/>
  <c r="S136"/>
  <c r="S23"/>
  <c r="J118"/>
  <c r="R113"/>
  <c r="Q113"/>
  <c r="R108"/>
  <c r="Q108"/>
  <c r="R103"/>
  <c r="R118"/>
  <c r="Q103"/>
  <c r="Q118"/>
  <c r="S118"/>
  <c r="S22"/>
  <c r="J100"/>
  <c r="R95"/>
  <c r="Q95"/>
  <c r="R90"/>
  <c r="Q90"/>
  <c r="R85"/>
  <c r="Q85"/>
  <c r="R80"/>
  <c r="Q80"/>
  <c r="R75"/>
  <c r="Q75"/>
  <c r="R70"/>
  <c r="Q70"/>
  <c r="R65"/>
  <c r="Q65"/>
  <c r="R60"/>
  <c r="R100"/>
  <c r="Q60"/>
  <c r="Q100"/>
  <c r="S100"/>
  <c r="S21"/>
  <c r="J57"/>
  <c r="R52"/>
  <c r="Q52"/>
  <c r="R47"/>
  <c r="Q47"/>
  <c r="R42"/>
  <c r="Q42"/>
  <c r="R37"/>
  <c r="Q37"/>
  <c r="R32"/>
  <c r="R57"/>
  <c r="Q32"/>
  <c r="Q57"/>
  <c r="A13"/>
  <c r="R11"/>
  <c r="Q11"/>
  <c r="S11"/>
  <c i="1" r="S32"/>
  <c i="11" r="J119"/>
  <c r="R114"/>
  <c r="Q114"/>
  <c r="R109"/>
  <c r="Q109"/>
  <c r="R104"/>
  <c r="R119"/>
  <c r="Q104"/>
  <c r="Q119"/>
  <c r="S119"/>
  <c r="S27"/>
  <c r="J101"/>
  <c r="R96"/>
  <c r="R101"/>
  <c r="Q96"/>
  <c r="Q101"/>
  <c r="S101"/>
  <c r="S26"/>
  <c r="J93"/>
  <c r="R88"/>
  <c r="R93"/>
  <c r="Q88"/>
  <c r="Q93"/>
  <c r="S93"/>
  <c r="S25"/>
  <c r="J85"/>
  <c r="R80"/>
  <c r="R85"/>
  <c r="Q80"/>
  <c r="Q85"/>
  <c r="S85"/>
  <c r="S24"/>
  <c r="J77"/>
  <c r="R72"/>
  <c r="R77"/>
  <c r="Q72"/>
  <c r="Q77"/>
  <c r="S77"/>
  <c r="S23"/>
  <c r="J69"/>
  <c r="R64"/>
  <c r="Q64"/>
  <c r="R59"/>
  <c r="R69"/>
  <c r="Q59"/>
  <c r="Q69"/>
  <c r="S69"/>
  <c r="S22"/>
  <c r="J56"/>
  <c r="R51"/>
  <c r="Q51"/>
  <c r="R46"/>
  <c r="R56"/>
  <c r="Q46"/>
  <c r="Q56"/>
  <c r="S56"/>
  <c r="S21"/>
  <c r="J43"/>
  <c r="R38"/>
  <c r="Q38"/>
  <c r="R33"/>
  <c r="R43"/>
  <c r="Q33"/>
  <c r="Q43"/>
  <c r="S43"/>
  <c r="S20"/>
  <c r="A13"/>
  <c r="R11"/>
  <c r="Q11"/>
  <c r="S11"/>
  <c i="1" r="S31"/>
  <c i="10" r="J188"/>
  <c r="R183"/>
  <c r="Q183"/>
  <c r="R178"/>
  <c r="Q178"/>
  <c r="R173"/>
  <c r="Q173"/>
  <c r="R168"/>
  <c r="Q168"/>
  <c r="R163"/>
  <c r="Q163"/>
  <c r="R158"/>
  <c r="Q158"/>
  <c r="R153"/>
  <c r="Q153"/>
  <c r="R148"/>
  <c r="Q148"/>
  <c r="R143"/>
  <c r="Q143"/>
  <c r="R138"/>
  <c r="Q138"/>
  <c r="R133"/>
  <c r="Q133"/>
  <c r="R128"/>
  <c r="Q128"/>
  <c r="R123"/>
  <c r="Q123"/>
  <c r="R118"/>
  <c r="Q118"/>
  <c r="R113"/>
  <c r="Q113"/>
  <c r="R108"/>
  <c r="Q108"/>
  <c r="R103"/>
  <c r="R188"/>
  <c r="Q103"/>
  <c r="Q188"/>
  <c r="S188"/>
  <c r="S23"/>
  <c r="J100"/>
  <c r="R95"/>
  <c r="Q95"/>
  <c r="R90"/>
  <c r="Q90"/>
  <c r="R85"/>
  <c r="Q85"/>
  <c r="R80"/>
  <c r="Q80"/>
  <c r="R75"/>
  <c r="Q75"/>
  <c r="R70"/>
  <c r="R100"/>
  <c r="Q70"/>
  <c r="Q100"/>
  <c r="S100"/>
  <c r="S22"/>
  <c r="J67"/>
  <c r="R62"/>
  <c r="Q62"/>
  <c r="R57"/>
  <c r="Q57"/>
  <c r="R52"/>
  <c r="Q52"/>
  <c r="R47"/>
  <c r="Q47"/>
  <c r="R42"/>
  <c r="R67"/>
  <c r="Q42"/>
  <c r="Q67"/>
  <c r="S67"/>
  <c r="S21"/>
  <c r="J39"/>
  <c r="R34"/>
  <c r="Q34"/>
  <c r="R29"/>
  <c r="R39"/>
  <c r="Q29"/>
  <c r="Q39"/>
  <c r="S39"/>
  <c r="S20"/>
  <c r="A13"/>
  <c r="R11"/>
  <c r="Q11"/>
  <c r="S11"/>
  <c i="1" r="S30"/>
  <c i="9" r="J126"/>
  <c r="R121"/>
  <c r="Q121"/>
  <c r="R116"/>
  <c r="Q116"/>
  <c r="R111"/>
  <c r="Q111"/>
  <c r="R106"/>
  <c r="Q106"/>
  <c r="R101"/>
  <c r="Q101"/>
  <c r="R96"/>
  <c r="R126"/>
  <c r="Q96"/>
  <c r="Q126"/>
  <c r="S126"/>
  <c r="S25"/>
  <c r="J93"/>
  <c r="R88"/>
  <c r="R93"/>
  <c r="Q88"/>
  <c r="Q93"/>
  <c r="S93"/>
  <c r="S24"/>
  <c r="J85"/>
  <c r="R80"/>
  <c r="R85"/>
  <c r="Q80"/>
  <c r="Q85"/>
  <c r="S85"/>
  <c r="S23"/>
  <c r="J77"/>
  <c r="R72"/>
  <c r="R77"/>
  <c r="Q72"/>
  <c r="Q77"/>
  <c r="S77"/>
  <c r="S22"/>
  <c r="J69"/>
  <c r="R64"/>
  <c r="Q64"/>
  <c r="R59"/>
  <c r="Q59"/>
  <c r="R54"/>
  <c r="Q54"/>
  <c r="R49"/>
  <c r="Q49"/>
  <c r="R44"/>
  <c r="R69"/>
  <c r="Q44"/>
  <c r="Q69"/>
  <c r="S69"/>
  <c r="S21"/>
  <c r="J41"/>
  <c r="R36"/>
  <c r="Q36"/>
  <c r="R31"/>
  <c r="R41"/>
  <c r="Q31"/>
  <c r="Q41"/>
  <c r="S41"/>
  <c r="S20"/>
  <c r="A13"/>
  <c r="R11"/>
  <c r="Q11"/>
  <c r="S11"/>
  <c i="1" r="S28"/>
  <c i="8" r="J150"/>
  <c r="R145"/>
  <c r="Q145"/>
  <c r="R140"/>
  <c r="Q140"/>
  <c r="R135"/>
  <c r="Q135"/>
  <c r="R130"/>
  <c r="Q130"/>
  <c r="R125"/>
  <c r="Q125"/>
  <c r="R120"/>
  <c r="R150"/>
  <c r="Q120"/>
  <c r="Q150"/>
  <c r="S150"/>
  <c r="S26"/>
  <c r="J117"/>
  <c r="R112"/>
  <c r="R117"/>
  <c r="Q112"/>
  <c r="Q117"/>
  <c r="S117"/>
  <c r="S25"/>
  <c r="J109"/>
  <c r="R104"/>
  <c r="R109"/>
  <c r="Q104"/>
  <c r="Q109"/>
  <c r="S109"/>
  <c r="S24"/>
  <c r="J101"/>
  <c r="R96"/>
  <c r="Q96"/>
  <c r="R91"/>
  <c r="R101"/>
  <c r="Q91"/>
  <c r="Q101"/>
  <c r="S101"/>
  <c r="S23"/>
  <c r="J88"/>
  <c r="R83"/>
  <c r="Q83"/>
  <c r="R78"/>
  <c r="R88"/>
  <c r="Q78"/>
  <c r="Q88"/>
  <c r="S88"/>
  <c r="S22"/>
  <c r="J75"/>
  <c r="R70"/>
  <c r="Q70"/>
  <c r="R65"/>
  <c r="Q65"/>
  <c r="R60"/>
  <c r="Q60"/>
  <c r="R55"/>
  <c r="Q55"/>
  <c r="R50"/>
  <c r="Q50"/>
  <c r="R45"/>
  <c r="R75"/>
  <c r="Q45"/>
  <c r="Q75"/>
  <c r="S75"/>
  <c r="S21"/>
  <c r="J42"/>
  <c r="R37"/>
  <c r="Q37"/>
  <c r="R32"/>
  <c r="R42"/>
  <c r="Q32"/>
  <c r="Q42"/>
  <c r="S42"/>
  <c r="S20"/>
  <c r="A13"/>
  <c r="R11"/>
  <c r="Q11"/>
  <c r="S11"/>
  <c i="1" r="S27"/>
  <c i="7" r="J176"/>
  <c r="R171"/>
  <c r="Q171"/>
  <c r="R166"/>
  <c r="Q166"/>
  <c r="R161"/>
  <c r="Q161"/>
  <c r="R156"/>
  <c r="Q156"/>
  <c r="R151"/>
  <c r="Q151"/>
  <c r="R146"/>
  <c r="Q146"/>
  <c r="R141"/>
  <c r="R176"/>
  <c r="Q141"/>
  <c r="Q176"/>
  <c r="S176"/>
  <c r="S25"/>
  <c r="J138"/>
  <c r="R133"/>
  <c r="Q133"/>
  <c r="R128"/>
  <c r="R138"/>
  <c r="Q128"/>
  <c r="Q138"/>
  <c r="S138"/>
  <c r="S24"/>
  <c r="J125"/>
  <c r="R120"/>
  <c r="R125"/>
  <c r="Q120"/>
  <c r="Q125"/>
  <c r="S125"/>
  <c r="S23"/>
  <c r="J117"/>
  <c r="R112"/>
  <c r="Q112"/>
  <c r="R107"/>
  <c r="R117"/>
  <c r="Q107"/>
  <c r="Q117"/>
  <c r="S117"/>
  <c r="S22"/>
  <c r="J104"/>
  <c r="R99"/>
  <c r="Q99"/>
  <c r="R94"/>
  <c r="Q94"/>
  <c r="R89"/>
  <c r="Q89"/>
  <c r="R84"/>
  <c r="Q84"/>
  <c r="R79"/>
  <c r="Q79"/>
  <c r="R74"/>
  <c r="Q74"/>
  <c r="R69"/>
  <c r="Q69"/>
  <c r="R64"/>
  <c r="Q64"/>
  <c r="R59"/>
  <c r="Q59"/>
  <c r="R54"/>
  <c r="R104"/>
  <c r="Q54"/>
  <c r="Q104"/>
  <c r="S104"/>
  <c r="S21"/>
  <c r="J51"/>
  <c r="R46"/>
  <c r="Q46"/>
  <c r="R41"/>
  <c r="Q41"/>
  <c r="R36"/>
  <c r="Q36"/>
  <c r="R31"/>
  <c r="R51"/>
  <c r="Q31"/>
  <c r="Q51"/>
  <c r="S51"/>
  <c r="S20"/>
  <c r="A13"/>
  <c r="R11"/>
  <c r="Q11"/>
  <c r="S11"/>
  <c i="1" r="S26"/>
  <c i="6" r="J96"/>
  <c r="R91"/>
  <c r="Q91"/>
  <c r="R86"/>
  <c r="Q86"/>
  <c r="R81"/>
  <c r="Q81"/>
  <c r="R76"/>
  <c r="Q76"/>
  <c r="R71"/>
  <c r="R96"/>
  <c r="Q71"/>
  <c r="Q96"/>
  <c r="S96"/>
  <c r="S25"/>
  <c r="J68"/>
  <c r="R63"/>
  <c r="R68"/>
  <c r="Q63"/>
  <c r="Q68"/>
  <c r="S68"/>
  <c r="S24"/>
  <c r="J60"/>
  <c r="R55"/>
  <c r="R60"/>
  <c r="Q55"/>
  <c r="Q60"/>
  <c r="S60"/>
  <c r="S23"/>
  <c r="J52"/>
  <c r="R47"/>
  <c r="R52"/>
  <c r="Q47"/>
  <c r="Q52"/>
  <c r="S52"/>
  <c r="S22"/>
  <c r="J44"/>
  <c r="R39"/>
  <c r="R44"/>
  <c r="Q39"/>
  <c r="Q44"/>
  <c r="S44"/>
  <c r="S21"/>
  <c r="J36"/>
  <c r="R31"/>
  <c r="R36"/>
  <c r="Q31"/>
  <c r="Q36"/>
  <c r="S36"/>
  <c r="S20"/>
  <c r="A13"/>
  <c r="R11"/>
  <c r="Q11"/>
  <c r="S11"/>
  <c i="1" r="S25"/>
  <c i="5" r="J87"/>
  <c r="R82"/>
  <c r="Q82"/>
  <c r="R77"/>
  <c r="Q77"/>
  <c r="R72"/>
  <c r="R87"/>
  <c r="Q72"/>
  <c r="Q87"/>
  <c r="S87"/>
  <c r="S24"/>
  <c r="J69"/>
  <c r="R64"/>
  <c r="Q64"/>
  <c r="R59"/>
  <c r="R69"/>
  <c r="Q59"/>
  <c r="Q69"/>
  <c r="S69"/>
  <c r="S23"/>
  <c r="J56"/>
  <c r="R51"/>
  <c r="R56"/>
  <c r="Q51"/>
  <c r="Q56"/>
  <c r="S56"/>
  <c r="S22"/>
  <c r="J48"/>
  <c r="R43"/>
  <c r="Q43"/>
  <c r="R38"/>
  <c r="R48"/>
  <c r="Q38"/>
  <c r="Q48"/>
  <c r="S48"/>
  <c r="S21"/>
  <c r="J35"/>
  <c r="R30"/>
  <c r="R35"/>
  <c r="Q30"/>
  <c r="Q35"/>
  <c r="S35"/>
  <c r="S20"/>
  <c r="A13"/>
  <c r="R11"/>
  <c r="Q11"/>
  <c r="S11"/>
  <c i="1" r="S24"/>
  <c i="4" r="J146"/>
  <c r="R141"/>
  <c r="Q141"/>
  <c r="R136"/>
  <c r="Q136"/>
  <c r="R131"/>
  <c r="Q131"/>
  <c r="R126"/>
  <c r="Q126"/>
  <c r="R121"/>
  <c r="Q121"/>
  <c r="R116"/>
  <c r="Q116"/>
  <c r="R111"/>
  <c r="R146"/>
  <c r="Q111"/>
  <c r="Q146"/>
  <c r="S146"/>
  <c r="S25"/>
  <c r="J108"/>
  <c r="R103"/>
  <c r="Q103"/>
  <c r="R98"/>
  <c r="Q98"/>
  <c r="R93"/>
  <c r="R108"/>
  <c r="Q93"/>
  <c r="Q108"/>
  <c r="S108"/>
  <c r="S24"/>
  <c r="J90"/>
  <c r="R85"/>
  <c r="R90"/>
  <c r="Q85"/>
  <c r="Q90"/>
  <c r="S90"/>
  <c r="S23"/>
  <c r="R82"/>
  <c r="J82"/>
  <c r="R77"/>
  <c r="Q77"/>
  <c r="R72"/>
  <c r="Q72"/>
  <c r="Q82"/>
  <c r="S82"/>
  <c r="S22"/>
  <c r="J69"/>
  <c r="R64"/>
  <c r="Q64"/>
  <c r="R59"/>
  <c r="Q59"/>
  <c r="R54"/>
  <c r="Q54"/>
  <c r="R49"/>
  <c r="Q49"/>
  <c r="R44"/>
  <c r="R69"/>
  <c r="Q44"/>
  <c r="Q69"/>
  <c r="S69"/>
  <c r="S21"/>
  <c r="J41"/>
  <c r="R36"/>
  <c r="Q36"/>
  <c r="R31"/>
  <c r="R41"/>
  <c r="Q31"/>
  <c r="Q41"/>
  <c r="S41"/>
  <c r="S20"/>
  <c r="A13"/>
  <c r="R11"/>
  <c r="Q11"/>
  <c r="S11"/>
  <c i="1" r="S23"/>
  <c i="3" r="J238"/>
  <c r="R233"/>
  <c r="Q233"/>
  <c r="R228"/>
  <c r="Q228"/>
  <c r="R223"/>
  <c r="Q223"/>
  <c r="R218"/>
  <c r="Q218"/>
  <c r="R213"/>
  <c r="Q213"/>
  <c r="R208"/>
  <c r="Q208"/>
  <c r="R203"/>
  <c r="Q203"/>
  <c r="R198"/>
  <c r="Q198"/>
  <c r="R193"/>
  <c r="Q193"/>
  <c r="R188"/>
  <c r="Q188"/>
  <c r="R183"/>
  <c r="Q183"/>
  <c r="R178"/>
  <c r="Q178"/>
  <c r="R173"/>
  <c r="Q173"/>
  <c r="R168"/>
  <c r="Q168"/>
  <c r="R163"/>
  <c r="Q163"/>
  <c r="R158"/>
  <c r="Q158"/>
  <c r="R153"/>
  <c r="Q153"/>
  <c r="R148"/>
  <c r="Q148"/>
  <c r="R143"/>
  <c r="R238"/>
  <c r="Q143"/>
  <c r="Q238"/>
  <c r="S238"/>
  <c r="S23"/>
  <c r="J140"/>
  <c r="R135"/>
  <c r="Q135"/>
  <c r="R130"/>
  <c r="Q130"/>
  <c r="R125"/>
  <c r="Q125"/>
  <c r="R120"/>
  <c r="Q120"/>
  <c r="R115"/>
  <c r="Q115"/>
  <c r="R110"/>
  <c r="Q110"/>
  <c r="R105"/>
  <c r="Q105"/>
  <c r="R100"/>
  <c r="R140"/>
  <c r="Q100"/>
  <c r="Q140"/>
  <c r="S140"/>
  <c r="S22"/>
  <c r="J97"/>
  <c r="R92"/>
  <c r="Q92"/>
  <c r="R87"/>
  <c r="Q87"/>
  <c r="R82"/>
  <c r="Q82"/>
  <c r="R77"/>
  <c r="Q77"/>
  <c r="R72"/>
  <c r="Q72"/>
  <c r="R67"/>
  <c r="Q67"/>
  <c r="R62"/>
  <c r="Q62"/>
  <c r="R57"/>
  <c r="Q57"/>
  <c r="R52"/>
  <c r="Q52"/>
  <c r="R47"/>
  <c r="Q47"/>
  <c r="R42"/>
  <c r="R97"/>
  <c r="Q42"/>
  <c r="Q97"/>
  <c r="S97"/>
  <c r="S21"/>
  <c r="J39"/>
  <c r="R34"/>
  <c r="Q34"/>
  <c r="R29"/>
  <c r="R39"/>
  <c r="Q29"/>
  <c r="Q39"/>
  <c r="S39"/>
  <c r="S20"/>
  <c r="A13"/>
  <c r="R11"/>
  <c r="Q11"/>
  <c r="S11"/>
  <c i="1" r="S22"/>
  <c i="2" r="J51"/>
  <c r="R46"/>
  <c r="Q46"/>
  <c r="R41"/>
  <c r="Q41"/>
  <c r="R36"/>
  <c r="Q36"/>
  <c r="R31"/>
  <c r="Q31"/>
  <c r="R26"/>
  <c r="R51"/>
  <c r="Q26"/>
  <c r="Q51"/>
  <c r="S51"/>
  <c r="S20"/>
  <c r="A13"/>
  <c r="R11"/>
  <c r="Q11"/>
  <c r="S11"/>
  <c i="1" r="S20"/>
  <c r="F39"/>
  <c r="D39"/>
  <c r="F38"/>
  <c r="D38"/>
  <c r="F37"/>
  <c r="D37"/>
  <c r="F36"/>
  <c r="D36"/>
  <c r="F35"/>
  <c r="D35"/>
  <c r="F34"/>
  <c r="D34"/>
  <c r="F33"/>
  <c r="D33"/>
  <c r="F32"/>
  <c r="D32"/>
  <c r="F31"/>
  <c r="D31"/>
  <c r="F30"/>
  <c r="D30"/>
  <c r="F29"/>
  <c r="D29"/>
  <c r="F28"/>
  <c r="D28"/>
  <c r="F27"/>
  <c r="D27"/>
  <c r="F26"/>
  <c r="D26"/>
  <c r="F25"/>
  <c r="D25"/>
  <c r="F24"/>
  <c r="D24"/>
  <c r="F23"/>
  <c r="D23"/>
  <c r="F22"/>
  <c r="D22"/>
  <c r="F21"/>
  <c r="D21"/>
  <c r="F20"/>
  <c r="D20"/>
  <c i="12" l="1" r="S57"/>
  <c r="S20"/>
</calcChain>
</file>

<file path=xl/sharedStrings.xml><?xml version="1.0" encoding="utf-8"?>
<sst xmlns="http://schemas.openxmlformats.org/spreadsheetml/2006/main">
  <si>
    <t>SOUHRNNÝ LIST STAVBY</t>
  </si>
  <si>
    <t>STAVBA</t>
  </si>
  <si>
    <t>TÚ_S_110 - II/606 Cheb - Pomezí</t>
  </si>
  <si>
    <t>24.04.2025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</si>
  <si>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</si>
  <si>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</si>
  <si>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</si>
  <si>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</si>
  <si>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</si>
  <si>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</si>
  <si>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</si>
  <si>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</si>
  <si>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</si>
  <si>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</si>
  <si>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</si>
  <si>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</si>
  <si>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</si>
  <si>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</si>
  <si>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</si>
  <si>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část00</t>
  </si>
  <si>
    <t>Všeobecné konstrukce a práce</t>
  </si>
  <si>
    <t>část01</t>
  </si>
  <si>
    <t>II/606 Cheb - Pomezí nad Ohří, I. etapa</t>
  </si>
  <si>
    <t xml:space="preserve">   └ SO101 ꜛ</t>
  </si>
  <si>
    <t>II/606 Cheb - Pomezí nad Ohří - etapa I.</t>
  </si>
  <si>
    <t xml:space="preserve">   └ SO201 ꜛ</t>
  </si>
  <si>
    <t>Propustek č. 1, DN 1000</t>
  </si>
  <si>
    <t xml:space="preserve">   └ SO202 ꜛ</t>
  </si>
  <si>
    <t>Propustek č. 2, DN 600</t>
  </si>
  <si>
    <t xml:space="preserve">   └ SO203 ꜛ</t>
  </si>
  <si>
    <t>Propustek č. 3, DN 800</t>
  </si>
  <si>
    <t xml:space="preserve">   └ SO204 ꜛ</t>
  </si>
  <si>
    <t>Propustek č. 4, DN 600</t>
  </si>
  <si>
    <t xml:space="preserve">   └ SO205 ꜛ</t>
  </si>
  <si>
    <t>Propustek č. 5, rámový propustek</t>
  </si>
  <si>
    <t xml:space="preserve">   └ SO206 ꜛ</t>
  </si>
  <si>
    <t>Propustek č. 6, DN 800</t>
  </si>
  <si>
    <t>část02</t>
  </si>
  <si>
    <t>II/606 Cheb - Pomezí nad Ohří, II. etapa</t>
  </si>
  <si>
    <t xml:space="preserve">   └ SO102 ꜛ</t>
  </si>
  <si>
    <t>II/606 Cheb - Pomezí nad Ohří - etapa II.</t>
  </si>
  <si>
    <t xml:space="preserve">   └ SO207 ꜛ</t>
  </si>
  <si>
    <t>Propustek č. 7</t>
  </si>
  <si>
    <t xml:space="preserve">   └ SO208 ꜛ</t>
  </si>
  <si>
    <t>Propustek č. 8</t>
  </si>
  <si>
    <t xml:space="preserve">   └ SO209 ꜛ</t>
  </si>
  <si>
    <t>Most č. 1</t>
  </si>
  <si>
    <t>část03</t>
  </si>
  <si>
    <t>II/606 Cheb - Pomezí nad Ohří, III. etapa</t>
  </si>
  <si>
    <t xml:space="preserve">   └ SO103 ꜛ</t>
  </si>
  <si>
    <t>II/606 Cheb - Pomezí nad Ohří - etapa III.</t>
  </si>
  <si>
    <t xml:space="preserve">   └ SO210 ꜛ</t>
  </si>
  <si>
    <t>Propustek č. 9</t>
  </si>
  <si>
    <t xml:space="preserve">   └ SO211 ꜛ</t>
  </si>
  <si>
    <t>Propustek č.10</t>
  </si>
  <si>
    <t xml:space="preserve">   └ SO212 ꜛ</t>
  </si>
  <si>
    <t>Propustek č.11</t>
  </si>
  <si>
    <t xml:space="preserve">   └ SO213 ꜛ</t>
  </si>
  <si>
    <t>Propustek č.12</t>
  </si>
  <si>
    <t>SOUPIS PRACÍ</t>
  </si>
  <si>
    <t xml:space="preserve">Objekt: </t>
  </si>
  <si>
    <t xml:space="preserve">Celková cena (bez DPH): </t>
  </si>
  <si>
    <t>část00 - Všeobecné konstrukce a práce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</si>
  <si>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</si>
  <si>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</si>
  <si>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</si>
  <si>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</si>
  <si>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</si>
  <si>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</si>
  <si>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</si>
  <si>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</si>
  <si>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</si>
  <si>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</si>
  <si>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</si>
  <si>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</si>
  <si>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</si>
  <si>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</si>
  <si>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</si>
  <si>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</si>
  <si>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</si>
  <si>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</si>
  <si>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DIO - 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(včetně schválení příslušným dopravním inspektorátem POLICIE ČR a příslušným silničním správním úřadem)_x000d_
- osazení a dodání všech potřebných dopravních značek a přenosné semaforové soustavy</t>
  </si>
  <si>
    <t>výměra</t>
  </si>
  <si>
    <t>1 = 1,000000 =&gt; A</t>
  </si>
  <si>
    <t>technická specifikace</t>
  </si>
  <si>
    <t>Položka zahrnuje:
- veškeré náklady spojené s objednatelem požadovanými zařízeními
Položka nezahrnuje:
- x</t>
  </si>
  <si>
    <t>cenová soustava</t>
  </si>
  <si>
    <t>OTSKP 2025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</si>
  <si>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</si>
  <si>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</si>
  <si>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</si>
  <si>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 xml:space="preserve"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</si>
  <si>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</si>
  <si>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</si>
  <si>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 a včetně provedení ručně kopaných sond na tlakové kanalizaci_x000d_
- veškeré geodetické práce před výstavbou a během výstavby a po výstavbě</t>
  </si>
  <si>
    <t>Položka zahrnuje:
- veškeré náklady spojené s objednatelem požadovanými pracemi
Položka nezahrnuje:
- x</t>
  </si>
  <si>
    <t>02943</t>
  </si>
  <si>
    <t>OSTATNÍ POŽADAVKY - VYPRACOVÁNÍ RDS</t>
  </si>
  <si>
    <t xml:space="preserve">- realizační dokumentace stavby, včetně dokumentace skutečného provedení stavby, elektronická verze (uzavřené + otevřené formáty)  _x000d_
 - včetně statického přepočtu a návrhu řešení, případné změny na gabionovou konstrukci pro SO: _x000d_
205 - Propustek č. 5_x000d_
209 - Most</t>
  </si>
  <si>
    <t>02991</t>
  </si>
  <si>
    <t>OSTATNÍ POŽADAVKY - INFORMAČNÍ TABULE</t>
  </si>
  <si>
    <t>KUS</t>
  </si>
  <si>
    <t>DLE PODMÍNEK UVEDENÝCH V ZADÁVACÍ DOKUMENTACI, min. rozměr 2x1m</t>
  </si>
  <si>
    <t>položka zahrnuje:_x000d_
- dodání a osazení informačních tabulí v předepsaném provedení a množství s obsahem předepsaným zadavatelem_x000d_
- veškeré nosné a upevňovací konstrukce_x000d_
- základové konstrukce včetně nutných zemních prací_x000d_
- demontáž a odvoz po skončení platnosti_x000d_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</si>
  <si>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</si>
  <si>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</si>
  <si>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</si>
  <si>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</si>
  <si>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</si>
  <si>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</si>
  <si>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II/606 Cheb - Pomezí nad Ohří - etapa I.</t>
  </si>
  <si>
    <t>Zemní práce</t>
  </si>
  <si>
    <t xml:space="preserve">Komunikace </t>
  </si>
  <si>
    <t>Ostatní konstrukce a práce</t>
  </si>
  <si>
    <t>0 - Všeobecné konstrukce a práce</t>
  </si>
  <si>
    <t>014102</t>
  </si>
  <si>
    <t>a</t>
  </si>
  <si>
    <t>POPLATKY ZA SKLÁDKU</t>
  </si>
  <si>
    <t>t</t>
  </si>
  <si>
    <t>- zemina, drny</t>
  </si>
  <si>
    <t xml:space="preserve">z položky 11130:  1530*0,1*1,9 = 290,700000 =&gt; A _x000d_
z položky 12922:  900*0,1*1,9 = 171,000000 =&gt; B _x000d_
A+B = 461,700000 =&gt; C</t>
  </si>
  <si>
    <t>Položka zahrnuje:
- veškeré poplatky provozovateli skládky související s uložením odpadu na skládce.
Položka nezahrnuje:
- x</t>
  </si>
  <si>
    <t>014211</t>
  </si>
  <si>
    <t>POPLATKY ZA ZEMNÍK - ORNICE</t>
  </si>
  <si>
    <t>M3</t>
  </si>
  <si>
    <t>- ornice na ohumusování - úprava svahů _x000d_
- ornice použita do položky 18222_x000d_
- vykopávky ze zemníku v položce 12573_x000d_
- včetně dodání, naložení, nákupu a dovozu ornice</t>
  </si>
  <si>
    <t>1530*0,15 = 229,500000 =&gt; A</t>
  </si>
  <si>
    <t>Položka zahrnuje:
- veškeré poplatky majiteli zemníku související s nákupem zeminy (nikoliv s otvírkou zemníku)
Položka nezahrnuje:
- x</t>
  </si>
  <si>
    <t>1 - Zemní práce</t>
  </si>
  <si>
    <t>11130</t>
  </si>
  <si>
    <t>SEJMUTÍ DRNU</t>
  </si>
  <si>
    <t>M2</t>
  </si>
  <si>
    <t>sejmutí drnu_x000d_
- včetně naložení, odvozu a uložení na skládce _x000d_
- poplatek za uložení v položce 014102.a</t>
  </si>
  <si>
    <t xml:space="preserve">137,5  pro úpravu příkopu   = 137,500000 =&gt; A _x000d_
1800*0,75  na levé straně za krajnicí    = 1350,000000 =&gt; B _x000d_
85*0,5  napravé straně na začátku staničení   = 42,500000 =&gt; C _x000d_
A+B+C = 1530,000000 =&gt; D</t>
  </si>
  <si>
    <t xml:space="preserve">Položka zahrnuje:
- vodorovnou dopravu  a uložení na skládku
Položka nezahrnuje:
- x</t>
  </si>
  <si>
    <t>11241</t>
  </si>
  <si>
    <t>ÚPRAVA STROMŮ D DO 0,5M ŘEZEM VĚTVÍ</t>
  </si>
  <si>
    <t>- včetně odvozu a likvidace odpadu</t>
  </si>
  <si>
    <t>25 = 25,000000 =&gt; A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</si>
  <si>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</si>
  <si>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11372</t>
  </si>
  <si>
    <t>FRÉZOVÁNÍ ZPEVNĚNÝCH PLOCH ASFALTOVÝCH</t>
  </si>
  <si>
    <t xml:space="preserve">- frézování s proměnnou nivelací - v návaznosti na posun osy komunikace  _x000d_
- včetně naložení a odvozu na místo určení _x000d_
- část materiálu (88,785 m3) bude využita v rámci stavby - do položky 56960 (SO 101)_x000d_
- zbývající část materiálu (1183,185 m3) bude odkoupena zhotovitelem stavby na základě uzavřené kupní smlouvy</t>
  </si>
  <si>
    <t>14133*0,09 fréz. tl. 0,09 m = 1271,970000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</si>
  <si>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</si>
  <si>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12273</t>
  </si>
  <si>
    <t>ODKOPÁVKY A PROKOPÁVKY OBECNÉ TŘ. I</t>
  </si>
  <si>
    <t>- výkopy jen v místě nových jímek propustků _x000d_
- včetně naložení a odvozu na mezideponii a zpět _x000d_
- využití materiálu do položky 17110</t>
  </si>
  <si>
    <t>180 = 180,000000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</si>
  <si>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</si>
  <si>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</si>
  <si>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</si>
  <si>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- ornice na ohumusování _x000d_
- ornice použita do položky 18222_x000d_
- poplatek za zemník ornice v položce 014211_x000d_
- včetně naložení a odvozu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</si>
  <si>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</si>
  <si>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12922</t>
  </si>
  <si>
    <t>ČIŠTĚNÍ KRAJNIC OD NÁNOSU TL. DO 100MM</t>
  </si>
  <si>
    <t>ČIŠTĚNÍ KRAJNIC OD NÁNOSU TL. DO 100MM_x000d_
- včetně naložení, odvozu a uložení na skládku _x000d_
- poplatek za uložení na skládce viz položka 014102.a</t>
  </si>
  <si>
    <t xml:space="preserve">1800*0,5  = 900,000000 =&gt; A</t>
  </si>
  <si>
    <t xml:space="preserve"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</si>
  <si>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</si>
  <si>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</si>
  <si>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 xml:space="preserve">materiál z položky 12273:  180 = 180,000000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</si>
  <si>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</si>
  <si>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</si>
  <si>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</si>
  <si>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- zemina na mezideponii pro zpětné využití</t>
  </si>
  <si>
    <t xml:space="preserve">- z položky 12273:  180 = 180,000000 =&gt; A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</si>
  <si>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</si>
  <si>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18222</t>
  </si>
  <si>
    <t>ROZPROSTŘENÍ ORNICE VE SVAHU V TL DO 0,15M</t>
  </si>
  <si>
    <t>- úprava příkopu _x000d_
- ornice z položky 12573_x000d_
- poplatek za zemník v položce 014211</t>
  </si>
  <si>
    <t>73 = 73,000000 =&gt; A</t>
  </si>
  <si>
    <t>Položka zahrnuje:
- nutné přemístění ornice z dočasných skládek vzdálených do 50m
- rozprostření ornice v předepsané tloušťce ve svahu přes 1:5
Položka nezahrnuje:
- x</t>
  </si>
  <si>
    <t>18232</t>
  </si>
  <si>
    <t>ROZPROSTŘENÍ ORNICE V ROVINĚ V TL DO 0,15M</t>
  </si>
  <si>
    <t>- úprava za příkopem a za krajnicí _x000d_
- ornice z položky 12573_x000d_
- poplatek za zemník v položce 014211</t>
  </si>
  <si>
    <t xml:space="preserve">64 rovina za příkopem  = 64,000000 =&gt; A _x000d_
1393 za krajnicí   = 1393,000000 =&gt; B _x000d_
A+B = 1457,000000 =&gt; C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</si>
  <si>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</si>
  <si>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</si>
  <si>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</si>
  <si>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- zatravnění, založení trávníku, včetně nákupu a dodání travního semene_x000d_
- včetně následné péče a ošetřování trávníku</t>
  </si>
  <si>
    <t xml:space="preserve">z položky 18222:  73 = 73,000000 =&gt; A _x000d_
z položky 18232:  1457 = 1457,000000 =&gt; B _x000d_
A+B = 1530,000000 =&gt; C</t>
  </si>
  <si>
    <t>Položka zahrnuje:
- dodání předepsané travní směsi, její výsev na ornici, zalévání, první pokosení, to vše bez ohledu na sklon terénu
Položka nezahrnuje:
- x</t>
  </si>
  <si>
    <t xml:space="preserve">5 - Komunikace </t>
  </si>
  <si>
    <t>56960</t>
  </si>
  <si>
    <t>ZPEVNĚNÍ KRAJNIC Z RECYKLOVANÉHO MATERIÁLU</t>
  </si>
  <si>
    <t>- využití materiálu z položky 11372</t>
  </si>
  <si>
    <t>1973*0,5*0,09 = 88,785000 =&gt; A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</si>
  <si>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</si>
  <si>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</si>
  <si>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</si>
  <si>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IP 1,0 kg/m2</t>
  </si>
  <si>
    <t xml:space="preserve">1666+(0,05*1800)  Konstrukce typ B - pod ACP 16+   = 1756,000000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</si>
  <si>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</si>
  <si>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</si>
  <si>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</si>
  <si>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PS-E 0,40 kg/m2</t>
  </si>
  <si>
    <t xml:space="preserve">12267  Konstrukce typ A - pod ACO 11+   = 12267,000000 =&gt; A _x000d_
12267  Konstrukce typ A - pod ACL 16+   = 12267,000000 =&gt; B _x000d_
1666  Konstrukce typ B - pod ACO 11+   = 1666,000000 =&gt; C _x000d_
1666  Konstrukce typ B - pod ACL 16+   = 1666,000000 =&gt; D _x000d_
A+B+C+D = 27866,000000 =&gt; E</t>
  </si>
  <si>
    <t>57475</t>
  </si>
  <si>
    <t>VOZOVKOVÉ VÝZTUŽNÉ VRSTVY Z GEOMŘÍŽOVINY</t>
  </si>
  <si>
    <t>- sanace případných trhlin po odfrézování _x000d_
- položka bude čerpána pouze se souhlasem TDS</t>
  </si>
  <si>
    <t>4000*0,05 = 200,000000 =&gt; A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</si>
  <si>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</si>
  <si>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574A34</t>
  </si>
  <si>
    <t>ASFALTOVÝ BETON PRO OBRUSNÉ VRSTVY ACO 11+ TL. 40MM</t>
  </si>
  <si>
    <t>ACO 11+ 50/70 tl. 40 mm</t>
  </si>
  <si>
    <t xml:space="preserve">12267  Konstrukce typ A  = 12267,000000 =&gt; A _x000d_
1666  Konstrukce typ B  = 1666,000000 =&gt; B _x000d_
A+B = 13933,000000 =&gt; C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</si>
  <si>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</si>
  <si>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</si>
  <si>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</si>
  <si>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16+ 50/70 tl. 50 mm</t>
  </si>
  <si>
    <t>574E06</t>
  </si>
  <si>
    <t>ASFALTOVÝ BETON PRO PODKLADNÍ VRSTVY ACP 16+, 16S</t>
  </si>
  <si>
    <t>- vyrovnávky ACP 16+ v průměrné tl. 90 mm_x000d_
- položka bude čerpána pouze se souhlasem TDS</t>
  </si>
  <si>
    <t>4000*0,09 = 360,000000 =&gt; A</t>
  </si>
  <si>
    <t>574E46</t>
  </si>
  <si>
    <t>ASFALTOVÝ BETON PRO PODKLADNÍ VRSTVY ACP 16+, 16S TL. 50MM</t>
  </si>
  <si>
    <t xml:space="preserve">ACP 16+  tl. 50 mm</t>
  </si>
  <si>
    <t xml:space="preserve">1666+(0,05*1800)  Konstrukce typ B   = 1756,000000 =&gt; A</t>
  </si>
  <si>
    <t>9 - Ostatní konstrukce a práce</t>
  </si>
  <si>
    <t>9113B1</t>
  </si>
  <si>
    <t>SVODIDLO OCEL SILNIČ JEDNOSTR, ÚROVEŇ ZADRŽ H1 -DODÁVKA A MONTÁŽ</t>
  </si>
  <si>
    <t>M</t>
  </si>
  <si>
    <t>- dodávka a montáž nového svodidla, včetně odrazek</t>
  </si>
  <si>
    <t xml:space="preserve">20 náběh svodidla 4 m = 20,000000 =&gt; A _x000d_
40 náběh svodidla 8 m = 40,000000 =&gt; B _x000d_
273  římé svodidlo (sloupky po 2 m)   = 273,000000 =&gt; C _x000d_
Celkem: A+B+C = 333,000000 =&gt; D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</si>
  <si>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</si>
  <si>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</si>
  <si>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</si>
  <si>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>- demontáž stávajícího svodidla, včetně naložení a odvozu na místo určení (středisko Cheb nebo sběrné suroviny)</t>
  </si>
  <si>
    <t>483 = 483,000000 =&gt; A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</si>
  <si>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</si>
  <si>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</si>
  <si>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</si>
  <si>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- směrové sloupky nové, osazení a dodání</t>
  </si>
  <si>
    <t>6 Z11 c,d = 6,000000 =&gt; A _x000d_
72 Z11 a,b = 72,000000 =&gt; B _x000d_
Celkem: A+B = 78,000000 =&gt; C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</si>
  <si>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</si>
  <si>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</si>
  <si>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</si>
  <si>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52 = 52,000000 =&gt; A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</si>
  <si>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</si>
  <si>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</si>
  <si>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</si>
  <si>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- dodávka a montáž</t>
  </si>
  <si>
    <t>6 Z11 a,b = 6,000000 =&gt; A</t>
  </si>
  <si>
    <t>912A8</t>
  </si>
  <si>
    <t>BALISETY Z PLASTICKÝCH HMOT</t>
  </si>
  <si>
    <t>- balisety plast _x000d_
- dodávka a montáž</t>
  </si>
  <si>
    <t>20 = 20,000000 =&gt; A</t>
  </si>
  <si>
    <t>Položka zahrnuje:
- dodání a osazení balisety včetně nutných zemních prací
- vnitrostaveništní a mimostaveništní dopravu
- odrazky plastové nebo z retroreflexní fólie
Položka nezahrnuje:
- x</t>
  </si>
  <si>
    <t>914111</t>
  </si>
  <si>
    <t>DOPRAVNÍ ZNAČKY ZÁKLADNÍ VELIKOSTI OCELOVÉ NEREFLEXNÍ - DOD A MONTÁŽ</t>
  </si>
  <si>
    <t>7 3x B20a na jednom sloupku, 1 x B20a+B21b na jednom sloupku, 1x B20a+B21a na jednom sloupku = 7,000000 =&gt; A _x000d_
1 B20b na jednom sloupku = 1,000000 =&gt; B _x000d_
1 1 x B21a na jednom sloupku = 1,000000 =&gt; C _x000d_
1 1 x B21b na jednom sloupku = 1,000000 =&gt; D _x000d_
3 3x P1 na jednom sloupku = 3,000000 =&gt; E _x000d_
Celkem: A+B+C+D+E = 13,000000 =&gt; F</t>
  </si>
  <si>
    <t>Položka zahrnuje:
- dodávku a montáž značek v požadovaném provedení
Položka nezahrnuje:
- x</t>
  </si>
  <si>
    <t>914112</t>
  </si>
  <si>
    <t>DOPRAVNÍ ZNAČKY ZÁKLAD VELIKOSTI OCEL NEREFLEXNÍ - MONTÁŽ S PŘEMÍST</t>
  </si>
  <si>
    <t>- včetně naložení a odvozu na místo určení</t>
  </si>
  <si>
    <t>1 IS4a + IS24b na jednom sloupku = 1,000000 =&gt; A</t>
  </si>
  <si>
    <t>Položka zahrnuje:
- dopravu demontované značky z dočasné skládky
- osazení a montáž značky na místě určeném projektem
- nutnou opravu poškozených částí
Položka nezahrnuje:
- dodávku značky</t>
  </si>
  <si>
    <t>914113</t>
  </si>
  <si>
    <t>DOPRAVNÍ ZNAČKY ZÁKLADNÍ VELIKOSTI OCELOVÉ NEREFLEXNÍ - DEMONTÁŽ</t>
  </si>
  <si>
    <t xml:space="preserve">1 IS4a + IS24b na jednom sloupku (bude použito zpět) = 1,000000 =&gt; A _x000d_
3 P1 (odvoz do skladu investora) = 3,000000 =&gt; B _x000d_
1 A22 + E13 na jednom sloupku (odvoz do skladu investora) = 1,000000 =&gt; C _x000d_
1 označník BUS zastávky  (odvoz do skladu investora) = 1,000000 =&gt; D _x000d_
Celkem: A+B+C+D = 6,000000 =&gt; E</t>
  </si>
  <si>
    <t>Položka zahrnuje:
- odstranění, demontáž a odklizení materiálu s odvozem na předepsané místo
Položka nezahrnuje:
- x</t>
  </si>
  <si>
    <t>914211</t>
  </si>
  <si>
    <t>DOPRAVNÍ ZNAČKY ZVĚTŠENÉ VELIKOSTI OCELOVÉ - DODÁVKA A MONTÁŽ</t>
  </si>
  <si>
    <t>2 = 2,000000 =&gt; A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</si>
  <si>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</si>
  <si>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</si>
  <si>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</si>
  <si>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</si>
  <si>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3 B20a = 3,000000 =&gt; A _x000d_
2 B20b = 2,000000 =&gt; B _x000d_
2 B21a = 2,000000 =&gt; C _x000d_
2 B21b = 2,000000 =&gt; D _x000d_
2 P1 sloupek s konzolou = 2,000000 =&gt; E _x000d_
1 P1 = 1,000000 =&gt; F _x000d_
4IP22 ke každé značce 2 sloupky - 2x2 = 4,000000 =&gt; G _x000d_
Celkem: A+B+C+D+E+F+G = 16,000000 =&gt; H</t>
  </si>
  <si>
    <t>Položka zahrnuje:
- sloupky
- upevňovací zařízení
- osazení (betonová patka, zemní práce)
Položka nezahrnuje:
- x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</si>
  <si>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</si>
  <si>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</si>
  <si>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</si>
  <si>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915111</t>
  </si>
  <si>
    <t>VODOROVNÉ DOPRAVNÍ ZNAČENÍ BARVOU HLADKÉ - DODÁVKA A POKLÁDKA</t>
  </si>
  <si>
    <t>- VDZ barvou</t>
  </si>
  <si>
    <t xml:space="preserve">3479*0,25  V4 (0,25)   = 869,750000 =&gt; A _x000d_
(252*0,25)/2   V4 (0,5/0,5/0,25)   = 31,500000 =&gt; B _x000d_
(53*0,25)/2   V4 (1,5/1,5/0,25)   = 6,625000 =&gt; C _x000d_
(1296*0,125)-(1,5*0,125*280)   V2b (3/1,5/0,125)   = 109,500000 =&gt; D _x000d_
589*0,125  V1a (0,125)   = 73,625000 =&gt; E _x000d_
3,5*12,4*3   V11a   = 130,200000 =&gt; F _x000d_
153   V13a   = 153,000000 =&gt; G _x000d_
A+B+C+D+E+F+G = 1374,200000 =&gt; H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</si>
  <si>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</si>
  <si>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</si>
  <si>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</si>
  <si>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v plastu</t>
  </si>
  <si>
    <t>915232</t>
  </si>
  <si>
    <t>VODOR DOPRAV ZNAČ PLASTEM PROFIL ZVUČÍCÍ - ODSTRANĚNÍ</t>
  </si>
  <si>
    <t>- odstranění stávajícího VDZ</t>
  </si>
  <si>
    <t>40 VDZ u odstavené BUS zastávky U Myslivny - V11a = 40,000000 =&gt; A _x000d_
462 ostatní VDZ k odstranění za koncem I. etapy = 462,000000 =&gt; B _x000d_
Celkem: A+B = 502,000000 =&gt; C</t>
  </si>
  <si>
    <t>Položka zahrnuje:
- odstranění značení bez ohledu na způsob provedení (zatření, zbroušení)
- odklizení vzniklé suti
Položka nezahrnuje:
- x</t>
  </si>
  <si>
    <t>919112</t>
  </si>
  <si>
    <t>ŘEZÁNÍ ASFALTOVÉHO KRYTU VOZOVEK TL DO 100MM</t>
  </si>
  <si>
    <t>- řezání - napojení na stávající stav</t>
  </si>
  <si>
    <t>221 = 221,000000 =&gt; A</t>
  </si>
  <si>
    <t>Položka zahrnuje:
- řezání vozovkové vrstvy v předepsané tloušťce
- spotřeba vody
Položka nezahrnuje:
- x</t>
  </si>
  <si>
    <t>93132</t>
  </si>
  <si>
    <t>TĚSNĚNÍ DILATAČ SPAR ASF ZÁLIVKOU MODIFIK</t>
  </si>
  <si>
    <t>- těsnění dilatačních spár_x000d_
- položka bude čerpána se souhlasem TDS</t>
  </si>
  <si>
    <t xml:space="preserve">221*0,04*0,015 = 0,132600 =&gt; A _x000d_
podél obrub:  1700*0,04*0,015 = 1,020000 =&gt; B _x000d_
A+B = 1,152600 =&gt; C</t>
  </si>
  <si>
    <t>Položka zahrnuje:
- dodávku a osazení předepsaného materiálu
- očištění ploch spáry před úpravou
- očištění okolí spáry po úpravě
Položka nezahrnuje:
- těsnící profil</t>
  </si>
  <si>
    <t>93808</t>
  </si>
  <si>
    <t>OČIŠTĚNÍ VOZOVEK ZAMETENÍM</t>
  </si>
  <si>
    <t>- očištění vozovek, včetně případného odvozu a likvidace materiálu</t>
  </si>
  <si>
    <t>13933 = 13933,000000 =&gt; A</t>
  </si>
  <si>
    <t>Položka zahrnuje:
- očištění předepsaným způsobem
- odklizení vzniklého odpadu
Položka nezahrnuje:
- x</t>
  </si>
  <si>
    <t>SO201 - Propustek č. 1, DN 1000</t>
  </si>
  <si>
    <t xml:space="preserve">Zemní práce </t>
  </si>
  <si>
    <t>Vodorovné konstrukce</t>
  </si>
  <si>
    <t>Přidružená stavební výroba</t>
  </si>
  <si>
    <t>Potrubí</t>
  </si>
  <si>
    <t>c</t>
  </si>
  <si>
    <t>- beton, železobeton</t>
  </si>
  <si>
    <t xml:space="preserve">z položky 967166:    34,83*2,3 = 80,109000 =&gt; A</t>
  </si>
  <si>
    <t>zahrnuje veškeré poplatky provozovateli skládky související s uložením odpadu na skládce.</t>
  </si>
  <si>
    <t>029412</t>
  </si>
  <si>
    <t>OSTATNÍ POŽADAVKY - VYPRACOVÁNÍ MOSTNÍHO LISTU</t>
  </si>
  <si>
    <t>- mostní list</t>
  </si>
  <si>
    <t xml:space="preserve">1 - Zemní práce </t>
  </si>
  <si>
    <t>- výkopek pro prodlouženou část propustku_x000d_
- včetně naložení a odvozu na mezideponii - zpětné využití na stavbě (do položky 17421)</t>
  </si>
  <si>
    <t>3 = 3,000000 =&gt; A</t>
  </si>
  <si>
    <t>129971</t>
  </si>
  <si>
    <t>ČIŠTĚNÍ POTRUBÍ DN DO 1000MM</t>
  </si>
  <si>
    <t>- čištění potrubí propustku _x000d_
- včetně naložení a dovozu případného odpadu a jeho likvidace</t>
  </si>
  <si>
    <t>43 = 43,000000 =&gt; A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</si>
  <si>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</si>
  <si>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- uložení výkopku na mezideponii pro zpětný zásyp</t>
  </si>
  <si>
    <t>17421</t>
  </si>
  <si>
    <t>ZÁSYP JAM A RÝH ZEMINOU BEZ ZHUTNĚNÍ</t>
  </si>
  <si>
    <t>- zásyp pracovní plochy pro prodlouženou rouru propustku _x000d_
- včetně naložení a dovozu z mezideponie</t>
  </si>
  <si>
    <t xml:space="preserve">materiál z položky 12273:  3 = 3,000000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</si>
  <si>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</si>
  <si>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</si>
  <si>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</si>
  <si>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 xml:space="preserve">jímka: 9 = 9,000000 =&gt; A _x000d_
prdloužení prospustku:  3   = 3,000000 =&gt; B _x000d_
A+B = 12,000000 =&gt; C</t>
  </si>
  <si>
    <t>Položka zahrnuje:
- úpravu pláně včetně vyrovnání výškových rozdílů. Míru zhutnění určuje projekt.
Položka nezahrnuje:
- x</t>
  </si>
  <si>
    <t>4 - Vodorovné konstrukce</t>
  </si>
  <si>
    <t>451314</t>
  </si>
  <si>
    <t>PODKLADNÍ A VÝPLŇOVÉ VRSTVY Z PROSTÉHO BETONU C25/30</t>
  </si>
  <si>
    <t>- podkladní beton C 25/30 XF4</t>
  </si>
  <si>
    <t xml:space="preserve">3,5*3,5*0,1 pro novou kalovou jímku, beton C 25/30 XF4 = 1,225000 =&gt; A _x000d_
1,5*1,3*0,15 + 1,5*1,3*0,05 pro prodlouženou rouru propustku, beton C 25/30 XF4 = 0,390000 =&gt; B _x000d_
20,4*0,2  pod dlažbu  = 4,080000 =&gt; C _x000d_
A+B+C = 5,695000 =&gt; D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</si>
  <si>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</si>
  <si>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</si>
  <si>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</si>
  <si>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- podkladní vrstva štěrkopísku tl. 150 mm</t>
  </si>
  <si>
    <t>3,2*3,2*0,15 pod novou kalovou jímku = 1,536000 =&gt; A _x000d_
2*1,3*0,15 pod prodloužený propustek a nové čelo = 0,390000 =&gt; B _x000d_
Celkem: A+B = 1,926000 =&gt; C</t>
  </si>
  <si>
    <t xml:space="preserve">Položka zahrnuje:
- dodávku předepsaného kameniva
- mimostaveništní a vnitrostaveništní dopravu a jeho uložení
- není-li v zadávací dokumentaci uvedeno jinak, jedná se o nakupovaný materiál
Položka nezahrnuje:
- x
</t>
  </si>
  <si>
    <t>7 - Přidružená stavební výroba</t>
  </si>
  <si>
    <t>711111</t>
  </si>
  <si>
    <t>IZOLACE BĚŽNÝCH KONSTRUKCÍ PROTI ZEMNÍ VLHKOSTI ASFALTOVÝMI NÁTĚRY</t>
  </si>
  <si>
    <t>- penetrační nátěr jímky</t>
  </si>
  <si>
    <t>40 = 40,000000 =&gt; A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</si>
  <si>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</si>
  <si>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8 - Potrubí</t>
  </si>
  <si>
    <t>899121</t>
  </si>
  <si>
    <t>MŘÍŽE OCELOVÉ SAMOSTATNÉ</t>
  </si>
  <si>
    <t>- ocelová pozinkovaná mříž s poklopem na panty _x000d_
- zatížení třídy B</t>
  </si>
  <si>
    <t>Položka zahrnuje:
- dodávku a osazení předepsané mříže včetně rámu
Položka nezahrnuje:
- x</t>
  </si>
  <si>
    <t>89952A</t>
  </si>
  <si>
    <t>OBETONOVÁNÍ POTRUBÍ Z PROSTÉHO BETONU DO C20/25</t>
  </si>
  <si>
    <t>- beton C20/25</t>
  </si>
  <si>
    <t>(1,3*1,15*1,5)-(3,14*0,5*0,5*1,5) = 1,065000 =&gt; A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</si>
  <si>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</si>
  <si>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89980</t>
  </si>
  <si>
    <t>TELEVIZNÍ PROHLÍDKA POTRUBÍ</t>
  </si>
  <si>
    <t>- kamerová zkouška potrubí</t>
  </si>
  <si>
    <t>Položka zahrnuje:
- prohlídku potrubí televizní kamerou
- záznam prohlídky na nosičích DVD
- vyhotovení závěrečného písemného protokolu
Položka nezahrnuje:
- x</t>
  </si>
  <si>
    <t>9111A1</t>
  </si>
  <si>
    <t>ZÁBRADLÍ SILNIČNÍ S VODOR MADLY - DODÁVKA A MONTÁŽ</t>
  </si>
  <si>
    <t>- nové zábradlí na ochranu vtokové jímky v délce 2,7 m_x000d_
- včetně osazení na patky _x000d_
- včetně ukotvení do římsy pomocí chemických kotev a osazení na patky</t>
  </si>
  <si>
    <t>2*2,7 = 5,400000 =&gt; A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</si>
  <si>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</si>
  <si>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</si>
  <si>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</si>
  <si>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- odstranění stávajícího zábradlí u jímky _x000d_
- včetně odvozu do sběrných surovin</t>
  </si>
  <si>
    <t>6 = 6,000000 =&gt; A</t>
  </si>
  <si>
    <t>Položka zahrnuje:
- demontáž a odstranění zařízení
- jeho odvoz na předepsané místo
Položka nezahrnuje:
- x</t>
  </si>
  <si>
    <t>9182F</t>
  </si>
  <si>
    <t>VTOK JÍMKY BETONOVÉ VČET DLAŽBY PROPUSTU Z TRUB DN DO 1000MM</t>
  </si>
  <si>
    <t>- vtoková jímka monolitická železobetonová o rozměrech 3x3 m, hloubky 2,5 m - beton jímky C25/30 XF4_x000d_
- kompletní dodávka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</si>
  <si>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</si>
  <si>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9183F2</t>
  </si>
  <si>
    <t>PROPUSTY Z TRUB DN 1000MM ŽELEZOBETONOVÝCH</t>
  </si>
  <si>
    <t>- prodloužení stávajícího propustku _x000d_
- trubka za kraji seříznuta ve sklonu 1:2</t>
  </si>
  <si>
    <t>1,5 = 1,500000 =&gt; A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</si>
  <si>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</si>
  <si>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935833</t>
  </si>
  <si>
    <t>PŘEDLÁŽDĚNÍ ŽLABŮ A RIGOLŮ DLÁŽDĚNÝCH Z LOMOVÉHO KAMENE</t>
  </si>
  <si>
    <t xml:space="preserve">- dlažba z lomového kamene do betonu na výtoku propustku, včetně zadláždění šikmého čela  _x000d_
- včetně vyspárování cementovou maltou M25 XF4</t>
  </si>
  <si>
    <t>20,4 = 20,400000 =&gt; A</t>
  </si>
  <si>
    <t>Položka zahrnuje:
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Položka nezahrnuje:
- x</t>
  </si>
  <si>
    <t>93851</t>
  </si>
  <si>
    <t>OČIŠTĚNÍ BETON KONSTR UMYTÍM VODOU</t>
  </si>
  <si>
    <t>- čištění betonových čel propustku tlakovou vodou _x000d_
- včetně očištění od vegetace _x000d_
- včetně naložení a dovozu případného odpadu a jeho likvidace</t>
  </si>
  <si>
    <t>10 = 10,000000 =&gt; A</t>
  </si>
  <si>
    <t>96716</t>
  </si>
  <si>
    <t>VYBOURÁNÍ ČÁSTÍ KONSTRUKCÍ ŽELEZOBET</t>
  </si>
  <si>
    <t>bourání čela propustku, včetně základu a ŽB jímky_x000d_
- včetně naložení, odvozu a uložení na skládce _x000d_
- poplatek za uložení v položce 014102.c</t>
  </si>
  <si>
    <t>1,2*4,2*2 Bourání čela propustku včetně vybourání základu a lože = 10,080000 =&gt; A _x000d_
3*3,3*2,5 Bourání ŽB jímky 3,0 m x 3,30 m, výšky 2,50 m = 24,750000 =&gt; B _x000d_
Celkem: A+B = 34,830000 =&gt; C</t>
  </si>
  <si>
    <t>položka zahrnuje:_x000d_
- veškerou manipulaci s vybouranou sutí a hmotami včetně uložení na skládku,_x000d_
- veškeré další práce plynoucí z technologického předpisu a z platných předpisů,_x000d_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</si>
  <si>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SO202 - Propustek č. 2, DN 600</t>
  </si>
  <si>
    <t>vodorovné konstrukce</t>
  </si>
  <si>
    <t>11120</t>
  </si>
  <si>
    <t>ODSTRANĚNÍ KŘOVIN</t>
  </si>
  <si>
    <t>- odstranění náletů kolem zpevněného dna příkopu _x000d_
- včetně naložení, odvozu a likvidace</t>
  </si>
  <si>
    <t>27 = 27,000000 =&gt; A</t>
  </si>
  <si>
    <t>Položka zahrnuje:
- odstranění křovin a stromů do průměru 100 mm
- dopravu dřevin bez ohledu na vzdálenost
- spálení na hromadách nebo štěpkování
Položka nezahrnuje:
- x</t>
  </si>
  <si>
    <t>129958</t>
  </si>
  <si>
    <t>ČIŠTĚNÍ POTRUBÍ DN DO 600MM</t>
  </si>
  <si>
    <t>30 = 30,000000 =&gt; A</t>
  </si>
  <si>
    <t>4 - vodorovné konstrukce</t>
  </si>
  <si>
    <t>- podkladní lože z betonu C25/30 nXF4</t>
  </si>
  <si>
    <t>pod dlažbu: 13,5*0,2 = 2,700000 =&gt; A</t>
  </si>
  <si>
    <t>- ocelová pozinkovaná mříž _x000d_
- mříž bude ukotvena a osazena na rektifikační zámeček _x000d_
- zatížení třídy B</t>
  </si>
  <si>
    <t>919151</t>
  </si>
  <si>
    <t>ŘEZÁNÍ OCELOVÝCH PROFILŮ PRŮŘEZU DO 1000MM2</t>
  </si>
  <si>
    <t>- zaříznutí vyčnívající ocelové trubky na úroveň římsy</t>
  </si>
  <si>
    <t>Položka zahrnuje:
- řezání ocelových profilů bez ohledu na tvar a způsob provedení
Položka nezahrnuje:
- x</t>
  </si>
  <si>
    <t>- oprava stávajícího zpevněného dna z regulačního kamene - rozebrání a opětovné vyskládání _x000d_
- včetně vyspárování cementovou maltou M25 XF4</t>
  </si>
  <si>
    <t>13,5 = 13,500000 =&gt; A</t>
  </si>
  <si>
    <t xml:space="preserve">- čištění betonových čel propustku tlakovou vodou_x000d_
- včetně odstranění vegetace  _x000d_
- včetně naložení a dovozu případného odpadu a jeho likvidace</t>
  </si>
  <si>
    <t>SO203 - Propustek č. 3, DN 800</t>
  </si>
  <si>
    <t>Úpravy povrchů, podlahy, výplně otvorů</t>
  </si>
  <si>
    <t>12996</t>
  </si>
  <si>
    <t>ČIŠTĚNÍ POTRUBÍ DN DO 800MM</t>
  </si>
  <si>
    <t>pod dlažbu: 8,750*0,2 = 1,750000 =&gt; A</t>
  </si>
  <si>
    <t>6 - Úpravy povrchů, podlahy, výplně otvorů</t>
  </si>
  <si>
    <t>62542</t>
  </si>
  <si>
    <t>ÚPRAVA POVRCHŮ VNĚJŠ KONSTR BETON OMÍTKOU VÁP, VÁPCEM</t>
  </si>
  <si>
    <t>- výspravy stávající jímky (vymleté díry v jímce)</t>
  </si>
  <si>
    <t>15 = 15,000000 =&gt; A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</si>
  <si>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</si>
  <si>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- ocelová pozinkovaná mříž s poklopem _x000d_
- zatížení třídy B</t>
  </si>
  <si>
    <t>- nové zábradlí propustku na levé straně v délce 2,7 m_x000d_
- včetně nátěru a protikorozní ochrany_x000d_
- včetně ukotvení do římsy pomocí chemických kotev a osazení na patky</t>
  </si>
  <si>
    <t>2,7 = 2,700000 =&gt; A</t>
  </si>
  <si>
    <t>- včetně odvozu do sběrných surovin</t>
  </si>
  <si>
    <t>8,750 = 8,750000 =&gt; A</t>
  </si>
  <si>
    <t>- čištění jímky a čela propustku _x000d_
- čištění stávající římsy _x000d_
- včetně naložení a dovozu případného odpadu a jeho likvidace</t>
  </si>
  <si>
    <t>93852</t>
  </si>
  <si>
    <t>OČIŠTĚNÍ BETON KONSTR OD VEGETACE</t>
  </si>
  <si>
    <t>SO204 - Propustek č. 4, DN 600</t>
  </si>
  <si>
    <t xml:space="preserve">z položky 11130:  12*0,1*1,9 = 2,280000 =&gt; A _x000d_
z položky 12273:  5*1,9 = 9,500000 =&gt; B _x000d_
A+B = 11,780000 =&gt; C</t>
  </si>
  <si>
    <t xml:space="preserve">- z položky 96716:  2,160*2,3 = 4,968000 =&gt; A</t>
  </si>
  <si>
    <t>- ornice na ohumusování _x000d_
- ornice použita do položky 18222_x000d_
- vykopávky ze zemníku v položce 12573_x000d_
- včetně dodání, naložení, nákupu a dovozu ornice</t>
  </si>
  <si>
    <t>12*0,15 = 1,800000 =&gt; A</t>
  </si>
  <si>
    <t>sejmutí drnu před úpravou příkopu_x000d_
- včetně naložení, odvozu a uložení na skládce _x000d_
- poplatek za uložení v položce 014102.a</t>
  </si>
  <si>
    <t>12 = 12,000000 =&gt; A</t>
  </si>
  <si>
    <t>- výkopek pro nový propustek a úpravu příkopu _x000d_
- včetně naložení a odvozu na mezideponii - zpětné využití na stavbě (do položky 17421 - 3 m3)_x000d_
- včetně naložení, odvozu a uložení na skládce, poplatek za uložení v položce 014102.a (zbývající nevyužitá část materiálu 5 m3)</t>
  </si>
  <si>
    <t>3+5 = 8,000000 =&gt; A</t>
  </si>
  <si>
    <t>- úprava příkopu_x000d_
- uložení na skládku nebo mezideponii</t>
  </si>
  <si>
    <t xml:space="preserve">na mezideponii  3 = 3,000000 =&gt; A _x000d_
na skládku  5 = 5,000000 =&gt; B _x000d_
A+B = 8,000000 =&gt; C</t>
  </si>
  <si>
    <t xml:space="preserve">0,8*1,5  roura propustku C 20/25 nXF3   = 1,200000 =&gt; A _x000d_
2,2*2,2  jímka C 20/25 nXF3   = 4,840000 =&gt; B _x000d_
A+B = 6,040000 =&gt; C</t>
  </si>
  <si>
    <t>- ornice z položky 12573_x000d_
- poplatek za zemník v položce 014211</t>
  </si>
  <si>
    <t>- podkladní beton C25/30 XF4</t>
  </si>
  <si>
    <t>1,5*0,8*0,15 betonový pas prodloužené trouby propustku = 0,180000 =&gt; A _x000d_
1,5*0,8*0,05 podkladní beton prodloužené roury propustku = 0,060000 =&gt; B _x000d_
2,2*2,2*0,10 pro novou kalovou jímku = 0,484000 =&gt; C _x000d_
20,4*0,2 = 4,080000 =&gt; D pod dlažbu_x000d_
A+B+C+D = 4,804000 =&gt; E</t>
  </si>
  <si>
    <t>2,2*2,2*0,15 pod novou kalovou jímku = 0,726000 =&gt; A _x000d_
2*0,8*0,15 pod prodloužený propustek a nové čelo = 0,240000 =&gt; B _x000d_
Celkem: A+B = 0,966000 =&gt; C</t>
  </si>
  <si>
    <t>8 = 8,000000 =&gt; A</t>
  </si>
  <si>
    <t>(0,9*0,75*1,5)-(3,14*0,3*0,3*1,5) = 0,588600 =&gt; A</t>
  </si>
  <si>
    <t>- nové zábradlí propustku na pravé straně v délce 3,0 m_x000d_
- včetně nátěru a protikorozní ochrany _x000d_
- včetně ukotvení do římsy pomocí chemických kotev a osazení na patky</t>
  </si>
  <si>
    <t>5,7 = 5,700000 =&gt; A</t>
  </si>
  <si>
    <t>9182D</t>
  </si>
  <si>
    <t>VTOKOVÉ JÍMKY BETONOVÉ VČETNĚ DLAŽBY PROPUSTU Z TRUB DN DO 600MM</t>
  </si>
  <si>
    <t>- nová vtoková jímka ŽB o rozměrech 2x2 m a hloubky 0,5 m - beton C25/30 XF4_x000d_
- kompletní dodávka</t>
  </si>
  <si>
    <t>9183D2</t>
  </si>
  <si>
    <t>PROPUSTY Z TRUB DN 600MM ŽELEZOBETONOVÝCH</t>
  </si>
  <si>
    <t>- prodloužení stávajícího propustku (roura se šikmým zakončením výtoku) _x000d_
- trubka za kraji seříznuta ve sklonu 1:2</t>
  </si>
  <si>
    <t xml:space="preserve">- dlažba z lomového kamene do betonu na výtoku propustku, včetně zadláždění šikmého čela, včetně zpevnění dna   _x000d_
- včetně vyspárování cementovou maltou M25 XF4</t>
  </si>
  <si>
    <t xml:space="preserve">- čištění betonových ploch propustku _x000d_
- čištění stávajících říms  _x000d_
- včetně očistění od vegetace _x000d_
- včetně naložení a dovozu případného odpadu a jeho likvidace</t>
  </si>
  <si>
    <t>bourání čela propustku, včetně základu a lože _x000d_
- včetně naložení, odvozu a uložení na skládce _x000d_
- poplatek za uložení v položce 014102.c</t>
  </si>
  <si>
    <t>0,4*2,7*2 Bourání čela propustku včetně vybourání základu a lože = 2,160000 =&gt; A</t>
  </si>
  <si>
    <t>SO205 - Propustek č. 5, rámový propustek</t>
  </si>
  <si>
    <t>Svislé konstrukce</t>
  </si>
  <si>
    <t xml:space="preserve">- z položky 96716:  54,458*2,3 = 125,253400 =&gt; A</t>
  </si>
  <si>
    <t>- odstranění náletů _x000d_
- včetně naložení, odvozu a likvidace</t>
  </si>
  <si>
    <t>210 = 210,000000 =&gt; A</t>
  </si>
  <si>
    <t>- výkopy za zdí a před křídly _x000d_
- včetně naložení, odvozu na mezideponii</t>
  </si>
  <si>
    <t xml:space="preserve">- výkop za zdí pro obě zdi:  340 = 340,000000 =&gt; A _x000d_
- výkop před křídly pro obě zdi:  220 = 220,000000 =&gt; B _x000d_
A+B = 560,000000 =&gt; C</t>
  </si>
  <si>
    <t>12940</t>
  </si>
  <si>
    <t>ČIŠTĚNÍ RÁMOVÝCH A KLENBOVÝCH PROPUSTŮ OD NÁNOSŮ</t>
  </si>
  <si>
    <t>- čištění rámového propustku _x000d_
- včetně naložení a dovozu případného odpadu a jeho likvidace</t>
  </si>
  <si>
    <t>1,64*0,3*44 = 21,648000 =&gt; A</t>
  </si>
  <si>
    <t xml:space="preserve">z položky 12273:  560,0 = 560,000000 =&gt; A</t>
  </si>
  <si>
    <t>- zásyp pracovní plochy pro vybourání čela a jeho sešikmení _x000d_
- včetně naložení a dovozu z mezideponie</t>
  </si>
  <si>
    <t xml:space="preserve">materiál z položky 12273:  560,0 = 560,000000 =&gt; A</t>
  </si>
  <si>
    <t xml:space="preserve">2,2*2,2  pro kalovou jímku  = 4,840000 =&gt; A _x000d_
14,5*0,7*2 podkladní beton pro čela  = 20,300000 =&gt; B _x000d_
A+B = 25,140000 =&gt; C</t>
  </si>
  <si>
    <t>3 - Svislé konstrukce</t>
  </si>
  <si>
    <t>317325</t>
  </si>
  <si>
    <t>ŘÍMSY ZE ŽELEZOBETONU DO C30/37 (B37)</t>
  </si>
  <si>
    <t>- beton C30/37 (B37)</t>
  </si>
  <si>
    <t xml:space="preserve">(14,5*0,3*0,6+14,5*0,3*0,2)*2  = 6,960000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</si>
  <si>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</si>
  <si>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</si>
  <si>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</si>
  <si>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- výztuž římsy (3%)</t>
  </si>
  <si>
    <t>6,96*7,85*0,03 = 1,639080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</si>
  <si>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</si>
  <si>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 xml:space="preserve">2,2*2,2*0,10 pro kalovou jímku = 0,484000 =&gt; A _x000d_
14,5*0,7*0,15*2 podkladní beton pro čelo = 3,045000 =&gt; B _x000d_
4,0*0,2  pod dlažbu    = 0,800000 =&gt; C _x000d_
A+B+C = 4,329000 =&gt; D</t>
  </si>
  <si>
    <t>2,2*2,2*0,15 pod novou kalovou jímku = 0,726000 =&gt; A _x000d_
14,5*0,7*2*0,15 pod nová čela = 3,045000 =&gt; B _x000d_
Celkem: A+B = 3,771000 =&gt; C</t>
  </si>
  <si>
    <t>- penetrační nátěr jímky a čela</t>
  </si>
  <si>
    <t xml:space="preserve">jímka:  8 = 8,000000 =&gt; A _x000d_
čelo: 14,5*(3+1)*2   = 116,000000 =&gt; B _x000d_
římsa:  14,5*0,3*2 = 8,700000 =&gt; C _x000d_
A+B+C = 132,700000 =&gt; D</t>
  </si>
  <si>
    <t>- nové zábradlí propustku _x000d_
- včetně nátěru a protikorozní ochrany _x000d_
- včetně ukotvení do římsy pomocí chemických kotev a osazení na patky</t>
  </si>
  <si>
    <t>nové zábradlí délky 14 m na obě čela propustku_x000d_
14*2 = 28,000000 =&gt; A</t>
  </si>
  <si>
    <t>918115</t>
  </si>
  <si>
    <t>ČELA PROPUSTU Z BETONU DO C 30/37</t>
  </si>
  <si>
    <t>- kompletní dodávka včetně betonového pasu, dříku čela a římsy a výztuže římsy</t>
  </si>
  <si>
    <t xml:space="preserve">14,5*0,7*0,8*2   betonový pas pro čela   = 16,240000 =&gt; A _x000d_
14,5*(3+1)*0,70*2  dříky čela   = 81,200000 =&gt; B _x000d_
A+B = 97,440000 =&gt; C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</si>
  <si>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</si>
  <si>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9182E</t>
  </si>
  <si>
    <t>VTOKOVÉ JÍMKY BETONOVÉ VČETNĚ DLAŽBY PROPUSTU Z TRUB DN DO 800MM</t>
  </si>
  <si>
    <t>- nová vtokový jímka ŽB o rozměrech 2x2 m a hloubky 0,5 m - beton C25/30 XF4_x000d_
- kompletní dodávka</t>
  </si>
  <si>
    <t>4 = 4,000000 =&gt; A</t>
  </si>
  <si>
    <t>- čištění betonových ploch propustku tlakovou vodou _x000d_
- včetně čištění od vegetace _x000d_
- včetně naložení a dovozu případného odpadu a jeho likvidace</t>
  </si>
  <si>
    <t>(14,3*3*0,70*2)-(1,64*2,44*0,70*2) = 54,457760 =&gt; A</t>
  </si>
  <si>
    <t>SO206 - Propustek č. 6, DN 800</t>
  </si>
  <si>
    <t>úpravy povrchů, podlahy, výplně otvorů</t>
  </si>
  <si>
    <t xml:space="preserve">- z položky 96716:  2,660*2,3 = 6,118000 =&gt; A</t>
  </si>
  <si>
    <t>- pracovní výkop pro vybourání čela a sešikmení _x000d_
- prohloubení rigolu podél vozovky _x000d_
- včetně naložení, odvozu na mezideponii</t>
  </si>
  <si>
    <t xml:space="preserve">- pracovní výkop pro vybourání čela a sešikmení  4 = 4,000000 =&gt; A _x000d_
- prohloubení rigolu podél vozovky  17*0,5 = 8,500000 =&gt; B _x000d_
A+B = 12,500000 =&gt; C</t>
  </si>
  <si>
    <t>21 = 21,000000 =&gt; A</t>
  </si>
  <si>
    <t xml:space="preserve">z položky 12273:  12,5 = 12,500000 =&gt; A</t>
  </si>
  <si>
    <t xml:space="preserve">materiál z položky 12273:  12,5 = 12,500000 =&gt; A</t>
  </si>
  <si>
    <t xml:space="preserve">pod dlažbu:  6*0,2 = 1,200000 =&gt; A</t>
  </si>
  <si>
    <t>6 - úpravy povrchů, podlahy, výplně otvorů</t>
  </si>
  <si>
    <t>- osazení zábradlí - nové ocelové v délce 3,0 m_x000d_
- včetně nátěru a protikorozní ochrany _x000d_
- včetně osazení na patky</t>
  </si>
  <si>
    <t>1,8+3,0 = 4,800000 =&gt; A</t>
  </si>
  <si>
    <t>91914</t>
  </si>
  <si>
    <t>ŘEZÁNÍ ŽELEZOBETONOVÝCH KONSTRUKCÍ</t>
  </si>
  <si>
    <t>- seříznutí betonového propustku</t>
  </si>
  <si>
    <t>Položka zahrnuje:
- řezání železobetonových konstrukcí bez ohledu na tloušťku
- spotřeba vody
Položka nezahrnuje:
- x</t>
  </si>
  <si>
    <t>- čištění betonových ploch propustku tlakovou vodou _x000d_
- včetně očištění od vegetace _x000d_
- včetně naložení a dovozu případného odpadu a jeho likvidace</t>
  </si>
  <si>
    <t>0,7*1*3,8 Bourání čela propustku včetně vybourání základu a lože = 2,660000 =&gt; A</t>
  </si>
  <si>
    <t>SO102 - II/606 Cheb - Pomezí nad Ohří - etapa II.</t>
  </si>
  <si>
    <t xml:space="preserve">z položky 12922:  787,5*0,1*1,9 = 149,625000 =&gt; A</t>
  </si>
  <si>
    <t>788*0,15 = 118,200000 =&gt; A</t>
  </si>
  <si>
    <t xml:space="preserve">- frézování s proměnnou nivelací - v návaznosti na posun osy komunikace  _x000d_
- včetně naložení a odvozu na místo určení _x000d_
- část materiálu (78,75 m3) bude využita v rámci stavby - do položky 56960 (SO 102)_x000d_
- zbývající část materiálu (914,88 m3) bude odkoupena zhotovitelem stavby na základě uzavřené kupní smlouvy</t>
  </si>
  <si>
    <t>10387*0,09 fréz. tl. 0,09 m = 934,830000 =&gt; A _x000d_
840*0,07 fréz. tl. 0,07 m = 58,800000 =&gt; B _x000d_
Celkem: A+B = 993,630000 =&gt; C</t>
  </si>
  <si>
    <t>1575*0,5 = 787,500000 =&gt; A</t>
  </si>
  <si>
    <t>788 = 788,000000 =&gt; A</t>
  </si>
  <si>
    <t>1575*0,5*0,1 = 78,750000 =&gt; A</t>
  </si>
  <si>
    <t>11111 pod ACO 11 = 11111,000000 =&gt; A _x000d_
11111 pod ACL 16 = 11111,000000 =&gt; B _x000d_
Celkem: A+B = 22222,000000 =&gt; C</t>
  </si>
  <si>
    <t>11227*0,05 = 561,350000 =&gt; A</t>
  </si>
  <si>
    <t>11111 = 11111,000000 =&gt; A</t>
  </si>
  <si>
    <t>500 = 500,000000 =&gt; A</t>
  </si>
  <si>
    <t>72 dlouhý náběh svodidla 12 m = 72,000000 =&gt; A _x000d_
258 přímé svodidlo (sloupky po 2 m) = 258,000000 =&gt; B _x000d_
Celkem: A+B = 330,000000 =&gt; C</t>
  </si>
  <si>
    <t>6 Z11 c,d = 6,000000 =&gt; A _x000d_
55 Z11 a,b = 55,000000 =&gt; B _x000d_
Celkem: A+B = 61,000000 =&gt; C</t>
  </si>
  <si>
    <t>55 = 55,000000 =&gt; A</t>
  </si>
  <si>
    <t>3 P4 na jednom sloupku = 3,000000 =&gt; A _x000d_
2 B21a 1x na jednom sloupku = 2,000000 =&gt; B _x000d_
7 1x B20a na jednom sloupku, 1x B21b+B20b na jednom sloupku, 1x B21b+B20a na jednom sloupku, 1 x B21a+B20a na jednom sloupku = 7,000000 =&gt; C _x000d_
Celkem: A+B+C = 12,000000 =&gt; D</t>
  </si>
  <si>
    <t>2 IP22 - přemístěné z I. etapy = 2,000000 =&gt; A _x000d_
1 P1 - přemístěné z I. etapy (včetně nahrazení nového schematu s vyznačením křižovatky) = 1,000000 =&gt; B _x000d_
Celkem: A+B = 3,000000 =&gt; C</t>
  </si>
  <si>
    <t>2 A22+E13 na jednom sloupku - odvoz do skladu investora = 2,000000 =&gt; A _x000d_
1 1xP1 - bude posunuta na jiné umístění = 1,000000 =&gt; B _x000d_
Celkem: A+B = 3,000000 =&gt; C</t>
  </si>
  <si>
    <t>1 A22+E13 na jednom sloupku - odvoz do skladu investora = 1,000000 =&gt; A _x000d_
1 1xP1 - bude posunuta na jiné umístění = 1,000000 =&gt; B _x000d_
Celkem: A+B = 2,000000 =&gt; C</t>
  </si>
  <si>
    <t>3 P4 = 3,000000 =&gt; A _x000d_
1 B21a = 1,000000 =&gt; B _x000d_
4 1x B20a na jednom sloupku, 1x B21b+B20b na jednom sloupku, 1x B21b+B20a na jednom sloupku, 1 x B21a+B20a na jednom sloupku = 4,000000 =&gt; C _x000d_
2 evidenční číslo mostu = 2,000000 =&gt; D _x000d_
Celkem: A+B+C+D = 10,000000 =&gt; E</t>
  </si>
  <si>
    <t>4 IP22 - 2 sloupky u každé značky = 4,000000 =&gt; A _x000d_
1 P1 = 1,000000 =&gt; B _x000d_
Celkem: A+B = 5,000000 =&gt; C</t>
  </si>
  <si>
    <t>914A21</t>
  </si>
  <si>
    <t>EV ČÍSLO MOSTU OCEL S FÓLIÍ TŘ.1 DODÁVKA A MONTÁŽ</t>
  </si>
  <si>
    <t>3132*0,25 V4 (0,25) = 783,000000 =&gt; A _x000d_
(16*0,25)/2 V4 (1,5/1,5/0,25) = 2,000000 =&gt; B _x000d_
(1354*0,125)-(1,5*0,125*300) V2b (3/1,5/0,125) = 113,000000 =&gt; C _x000d_
100*0,125 V1a (0,125) = 12,500000 =&gt; D _x000d_
Celkem: A+B+C+D = 910,500000 =&gt; E</t>
  </si>
  <si>
    <t>60 = 60,000000 =&gt; A</t>
  </si>
  <si>
    <t xml:space="preserve">60*0,04*0,015 ostatní = 0,036000 =&gt; A _x000d_
podél obrub:  1590*0,04*0,015 = 0,954000 =&gt; B _x000d_
A+B = 0,990000 =&gt; C</t>
  </si>
  <si>
    <t>SO207 - Propustek č. 7</t>
  </si>
  <si>
    <t>- beton, železobeton _x000d_
- položka bude čerpána pouze se souhlasem TDS</t>
  </si>
  <si>
    <t>1,8*2,3 kód položky 96716 = 4,140000 =&gt; A</t>
  </si>
  <si>
    <t>10*10*2 = 200,000000 =&gt; A</t>
  </si>
  <si>
    <t>23,5 = 23,500000 =&gt; A</t>
  </si>
  <si>
    <t>- beton C30/37 (B37)_x000d_
- položka bude čerpána pouze se souhlasem TDS</t>
  </si>
  <si>
    <t>10*0,60*0,30 = 1,800000 =&gt; A</t>
  </si>
  <si>
    <t>- výztuž římsy (3%)_x000d_
- položka bude čerpána pouze se souhlasem TDS</t>
  </si>
  <si>
    <t>1,8*7,85*0,03 = 0,423900 =&gt; A</t>
  </si>
  <si>
    <t>10*0,2 lože dlažby = 2,000000 =&gt; A</t>
  </si>
  <si>
    <t>62547</t>
  </si>
  <si>
    <t>ÚPRAVA POVRCHŮ VNĚJŠ KONSTR BETON OMÍT Z MALTY ZVLÁŠTNÍ</t>
  </si>
  <si>
    <t>- kolmé čelo a římsa propustku budou opraveny vysprávkou MC s pačokem</t>
  </si>
  <si>
    <t>- penetrační nátěr římsy propustku</t>
  </si>
  <si>
    <t>10*0,3 = 3,000000 =&gt; A</t>
  </si>
  <si>
    <t>- dlažba z lomového kamene do betonu na výtoku propustku_x000d_
- včetně vyspárování cementovou maltou M25 XF4</t>
  </si>
  <si>
    <t xml:space="preserve">- čištění betonových ploch propustku _x000d_
- čištění stávajících říms  _x000d_
- včetně očištění od vegetace _x000d_
- včetně naložení a dovozu případného odpadu a jeho likvidace</t>
  </si>
  <si>
    <t>20*2 = 40,000000 =&gt; A</t>
  </si>
  <si>
    <t>vybourání stávající římsy _x000d_
- včetně naložení, odvozu a uložení na skládce _x000d_
- poplatek za uložení v položce 014102.c_x000d_
- položka bude čerpána pouze se souhlasem TDS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</si>
  <si>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</si>
  <si>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SO208 - Propustek č. 8</t>
  </si>
  <si>
    <t>- zemina</t>
  </si>
  <si>
    <t xml:space="preserve">- z položky 12273:  32*1,9 = 60,800000 =&gt; A</t>
  </si>
  <si>
    <t>b</t>
  </si>
  <si>
    <t>- suť z vozovky</t>
  </si>
  <si>
    <t>- z položky 11313: 5,796*2,5 = 14,490000 =&gt; A</t>
  </si>
  <si>
    <t>8*2,3 kód položky 96715 = 18,400000 =&gt; A _x000d_
55*2,3 kód položky 96716 = 126,500000 =&gt; B _x000d_
(21*((3,14*0,4*0,4)-(3,14*0,2*0,2)))*2,3 kód položky 96636 = 18,199440 =&gt; C _x000d_
Celkem: A+B+C = 163,099440 =&gt; D</t>
  </si>
  <si>
    <t>- ornice použita do položky 18222_x000d_
- vykopávky ze zemníku v položce 12573_x000d_
- včetně dodání, naložení, nákupu a dovozu ornice</t>
  </si>
  <si>
    <t>198*0,15 = 29,700000 =&gt; A</t>
  </si>
  <si>
    <t>11313</t>
  </si>
  <si>
    <t>ODSTRANĚNÍ KRYTU ZPEVNĚNÝCH PLOCH S ASFALTOVÝM POJIVEM</t>
  </si>
  <si>
    <t>- odstranění stávající vozovky nad propustkem _x000d_
- včetně naložení, odvozu a uložení na skládce _x000d_
- poplatek za uložení v položce 014102.b</t>
  </si>
  <si>
    <t>11,5*0,18*2,80 = 5,796000 =&gt; A</t>
  </si>
  <si>
    <t>- výkopek pro nový propustek _x000d_
- včetně naložení a odvozu na mezideponii - zpětné využití (46 m3) na stavbě (do položky 17421)_x000d_
- přebytečná část materiálu (32 m3) bude odvezena a uložena na skládce - včetně naložení, odvozu a uložení na skládce, poplatek za uložení v položce 014102.a</t>
  </si>
  <si>
    <t>78 = 78,000000 =&gt; A</t>
  </si>
  <si>
    <t>- uložení na mezideponii 46 m3_x000d_
- uložení na skládku 32 m3_x000d_
- včetně naložení a odvozu</t>
  </si>
  <si>
    <t>- zpětné zásypy při zřízení nového propustku_x000d_
- zemina z položky 12273</t>
  </si>
  <si>
    <t>46 = 46,000000 =&gt; A</t>
  </si>
  <si>
    <t>- pro nové vozovkové vrstvy, jímku a propustek</t>
  </si>
  <si>
    <t>35 + 0,8*1,4 + 21*1,0 = 57,120000 =&gt; A</t>
  </si>
  <si>
    <t>198 = 198,000000 =&gt; A</t>
  </si>
  <si>
    <t>- beton C25/30 nXF3</t>
  </si>
  <si>
    <t xml:space="preserve">21,0*1,0*0,1  lože roury propustku C 25/30 nXF3    = 2,100000 =&gt; A _x000d_
0,8*1,4*0,1 podkladní beton jímky C 25/30 nXF3 = 0,112000 =&gt; B _x000d_
47*0,2 lože dlažby = 9,400000 =&gt; C _x000d_
Celkem: A+B+C = 11,612000 =&gt; D</t>
  </si>
  <si>
    <t>- štěrkopískové lože tl. 100 mm</t>
  </si>
  <si>
    <t>2*21*0,1 lože propustku = 4,200000 =&gt; A _x000d_
47*0,1 lože pro odláždění z regulačního kamene = 4,700000 =&gt; B _x000d_
2,10*0,1 ostatní = 0,210000 =&gt; C _x000d_
Celkem: A+B+C = 9,110000 =&gt; D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</si>
  <si>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</si>
  <si>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467314</t>
  </si>
  <si>
    <t>STUPNĚ A PRAHY VODNÍCH KORYT Z PROSTÉHO BETONU C25/30</t>
  </si>
  <si>
    <t>- zajišťovací práh z prostého betonu C25/30 n XFC2 - rozměry prahu šířka 0,4m, výška 0,6 m a délka 6 m</t>
  </si>
  <si>
    <t>6*0,40*0,60 = 1,440000 =&gt; A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</si>
  <si>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</si>
  <si>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56333</t>
  </si>
  <si>
    <t>VOZOVKOVÉ VRSTVY ZE ŠTĚRKODRTI TL. DO 150MM</t>
  </si>
  <si>
    <t>- nové konstrukční vrstvy nad propustkem _x000d_
ŠDA 0/32 tl. 150 mm_x000d_
ŠDA 0/63 tl. 150 mm</t>
  </si>
  <si>
    <t xml:space="preserve">14*1,5  ŠDa 0/32   = 21,000000 =&gt; A _x000d_
14*1,5  ŠDa 0/63 = 21,000000 =&gt; B _x000d_
Celkem: A+B = 42,000000 =&gt; C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</si>
  <si>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</si>
  <si>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- nové konstrukční vrstvy nad propustkem _x000d_
PI 040 kg/m2</t>
  </si>
  <si>
    <t>14*1,5 = 21,000000 =&gt; A</t>
  </si>
  <si>
    <t>574E56</t>
  </si>
  <si>
    <t>ASFALTOVÝ BETON PRO PODKLADNÍ VRSTVY ACP 16+, 16S TL. 60MM</t>
  </si>
  <si>
    <t xml:space="preserve">- nové konstrukční vrstvy nad propustkem _x000d_
ACP 16+  tl. 60 mm</t>
  </si>
  <si>
    <t>- penetrační nátěr vtokové jímky</t>
  </si>
  <si>
    <t>5 = 5,000000 =&gt; A</t>
  </si>
  <si>
    <t>- zákrytová deska tl. 0,15 m pro jímku s mříží mříž pro zatížení C250 s povrchovou úpravou polyplast _x000d_
- kompletní dodávka</t>
  </si>
  <si>
    <t>(1,2*1,0*21)-(3,14*0,4*0,4*21) = 14,649600 =&gt; A</t>
  </si>
  <si>
    <t>3,5*2 = 7,000000 =&gt; A</t>
  </si>
  <si>
    <t>- nová prefabrikovaná ŽB kalová jímka o vnitřních rozměrech 1,20*0,6*1,0, tl. stěn 0,15 m - beton C30/37 nXF3, stupadla z litiny _x000d_
- kompletní dodávka</t>
  </si>
  <si>
    <t>9183E2</t>
  </si>
  <si>
    <t>PROPUSTY Z TRUB DN 800MM ŽELEZOBETONOVÝCH</t>
  </si>
  <si>
    <t>- roura ze železobetonu délky 21 m, se šikmými čely se sklonem 1:2.</t>
  </si>
  <si>
    <t xml:space="preserve">- zřízení a zpevnění čel propustku z regulačního kamene do betonu_x000d_
- zpevnění výtoku z regulačního kamene, včetně zadláždění šikmého čela  _x000d_
- včetně vyspárování cementovou maltou M25 XF4</t>
  </si>
  <si>
    <t>47 = 47,000000 =&gt; A</t>
  </si>
  <si>
    <t>96636</t>
  </si>
  <si>
    <t>BOURÁNÍ PROPUSTŮ Z TRUB DN DO 800MM</t>
  </si>
  <si>
    <t>- včetně naložení, odvozu a uložení na skládce _x000d_
- poplatek za uložení v položce 014102.c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</si>
  <si>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</si>
  <si>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</si>
  <si>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</si>
  <si>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>- vybourání lože propustku _x000d_
- včetně naložení, odvozu a uložení na skládce _x000d_
- poplatek za uložení v položce 014102.c</t>
  </si>
  <si>
    <t>- vybourání čela s římsou _x000d_
- včetně naložení, odvozu a uložení na skládce _x000d_
- poplatek za uložení v položce 014102.c</t>
  </si>
  <si>
    <t>SO209 - Most č. 1</t>
  </si>
  <si>
    <t>02953</t>
  </si>
  <si>
    <t>OSTATNÍ POŽADAVKY - HLAVNÍ MOSTNÍ PROHLÍDKA</t>
  </si>
  <si>
    <t>PROVEDENÍ 1. HMP_x000d_
- včetně zanesení do systému BMS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</si>
  <si>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</si>
  <si>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12110</t>
  </si>
  <si>
    <t>SEJMUTÍ ORNICE NEBO LESNÍ PŮDY</t>
  </si>
  <si>
    <t>- sejmutí ornice nebo lesní půdy _x000d_
- využití do položky 18222_x000d_
- včetně naložení a odvozu na mezideponii</t>
  </si>
  <si>
    <t>10*0,10 = 1,000000 =&gt; A</t>
  </si>
  <si>
    <t xml:space="preserve">Položka zahrnuje:
- sejmutí ornice bez ohledu na tloušťku vrstvy
-  její vodorovnou dopravu
Položka nezahrnuje:
- uložení na trvalou skládku</t>
  </si>
  <si>
    <t>- využití materiálu do položky 17421</t>
  </si>
  <si>
    <t>- čištění mostu od nánosu_x000d_
- včetně naložení, odvozu a likvidace případného odpadu</t>
  </si>
  <si>
    <t>2,5*0,3*40 = 30,000000 =&gt; A</t>
  </si>
  <si>
    <t>- uložení sejmuté ornice na mezideponii _x000d_
- uložení materiálu využitého pro zpětný zásyp na mezideponii</t>
  </si>
  <si>
    <t xml:space="preserve">z položky 12110  1 = 1,000000 =&gt; A _x000d_
z položky 12273  6 = 6,000000 =&gt; B _x000d_
A+B = 7,000000 =&gt; C</t>
  </si>
  <si>
    <t>- materiál z položky 12273_x000d_
- zásyp pracovní plochy vytvořené pro jímku</t>
  </si>
  <si>
    <t>- ornice z položky 12110_x000d_
- včetně naložení a odvozu z mezideponie</t>
  </si>
  <si>
    <t>4*0,2 lože dlažby = 0,800000 =&gt; A _x000d_
jímka 0,10*1,60*2 = 0,320000 =&gt; B _x000d_
Celkem: A+B = 1,120000 =&gt; C</t>
  </si>
  <si>
    <t>4*0,1 = 0,400000 =&gt; A</t>
  </si>
  <si>
    <t>465512</t>
  </si>
  <si>
    <t>DLAŽBY Z LOMOVÉHO KAMENE NA MC</t>
  </si>
  <si>
    <t>- odláždění z regulačního kamene do betonu_x000d_
- včetně vyspárování cementovou maltou M25 XF4</t>
  </si>
  <si>
    <t>4*0,15 = 0,600000 =&gt; 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</si>
  <si>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</si>
  <si>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- vysprávka stávajícího kolmého čela a římsy mostu - oprava vysprávkou MC s pačokem</t>
  </si>
  <si>
    <t>13*0,80 oprava římsy = 10,400000 =&gt; A _x000d_
13*4 oprava čela = 52,000000 =&gt; B _x000d_
Celkem: A+B = 62,400000 =&gt; C</t>
  </si>
  <si>
    <t>- zákrytová deska tl. 0,15 m pro jímku s mříží mříž pro zatížení C250 s povrchovou úpravou polyplast</t>
  </si>
  <si>
    <t>- prefabrikovaná železobetonová kalová jímka o vnitřních rozměrech 1,20x0,9 m, hloubky 1,00 m, tloušťce stěn 0,15 m z betonu C30/37 nXF3 bez stupadel_x000d_
- kompletní dodávka</t>
  </si>
  <si>
    <t>- čištění betonových ploch mostu tlakovou vodou _x000d_
- včetně očištění od vegetace _x000d_
- včetně naložení a dovozu případného odpadu a jeho likvidace</t>
  </si>
  <si>
    <t>SO103 - II/606 Cheb - Pomezí nad Ohří - etapa III.</t>
  </si>
  <si>
    <t xml:space="preserve">z položky 11130:  2260*0,1*1,9 = 429,400000 =&gt; A _x000d_
z položky 12922:  539*0,1*1,9 = 102,410000 =&gt; B _x000d_
A+B = 531,810000 =&gt; C</t>
  </si>
  <si>
    <t>014212</t>
  </si>
  <si>
    <t>2551*0,15*1,9 pro položku 18222 = 727,035000 =&gt; A</t>
  </si>
  <si>
    <t>2260 = 2260,000000 =&gt; A</t>
  </si>
  <si>
    <t xml:space="preserve">- frézování s proměnnou nivelací - v návaznosti na posun osy komunikace  _x000d_
- včetně naložení a odvozu na místo určení _x000d_
- část materiálu (53,90 m3) bude využita v rámci stavby - do položky 56960 (SO 103)_x000d_
- zbývající část materiálu (767,65 m3) bude odkoupena zhotovitelem stavby na základě uzavřené kupní smlouvy</t>
  </si>
  <si>
    <t>7131*0,09 fréz. tl. 0,09 m = 641,790000 =&gt; A _x000d_
1284*0,14 fréz. tl. 0,14 m = 179,760000 =&gt; B _x000d_
Celkem: A+B = 821,550000 =&gt; C</t>
  </si>
  <si>
    <t>2551*0,15 = 382,650000 =&gt; A</t>
  </si>
  <si>
    <t>1078*0,5 = 539,000000 =&gt; A</t>
  </si>
  <si>
    <t>2551 = 2551,000000 =&gt; A</t>
  </si>
  <si>
    <t>45831A</t>
  </si>
  <si>
    <t>VÝPLŇ ZA OPĚRAMI A ZDMI Z PROST BETONU DO C20/25</t>
  </si>
  <si>
    <t>- vyspádovaný betonový klín u opěrné zdi, včetně zatěsnění rychle tuhnoucí opravnou maltou</t>
  </si>
  <si>
    <t>1,4 = 1,400000 =&gt; A</t>
  </si>
  <si>
    <t>1078*0,5*0,1 = 53,900000 =&gt; A</t>
  </si>
  <si>
    <t>6947 pod ACO 11+ (konstrukce typ A) = 6947,000000 =&gt; A _x000d_
6947 pod ACL 16+ (konstrukce typ A) = 6947,000000 =&gt; B _x000d_
1620 pod ACO 11+ (konstrukce typ D) = 1620,000000 =&gt; C _x000d_
1620 pod ACL 16+ (konstrukce typ D) = 1620,000000 =&gt; D _x000d_
1620 pod ACP 16+ (konstrukce typ D) = 1620,000000 =&gt; E _x000d_
A+B+C+D+E = 18754,000000 =&gt; F</t>
  </si>
  <si>
    <t>8567*0,05 = 428,350000 =&gt; A</t>
  </si>
  <si>
    <t>6947 konstrukce typ A = 6947,000000 =&gt; A _x000d_
1620 konstrukce typ D = 1620,000000 =&gt; B _x000d_
Celkem: A+B = 8567,000000 =&gt; C</t>
  </si>
  <si>
    <t>2950*0,09 průměrná tl. dorovnávek 90 mm = 265,500000 =&gt; A</t>
  </si>
  <si>
    <t>1620+(180*0,05) konstrukce typ D = 1629,000000 =&gt; A</t>
  </si>
  <si>
    <t>60 dlouhý náběh svodidla 12 m = 60,000000 =&gt; A _x000d_
129 přímé svodidlo (sloupky po 4 m) = 129,000000 =&gt; B _x000d_
Celkem: A+B = 189,000000 =&gt; C</t>
  </si>
  <si>
    <t>10 Z11 c,d = 10,000000 =&gt; A _x000d_
42 Z11 a,b = 42,000000 =&gt; B _x000d_
Celkem: A+B = 52,000000 =&gt; C</t>
  </si>
  <si>
    <t>36 Z11 a/b = 36,000000 =&gt; A _x000d_
7 Z11a/b na svodidle = 7,000000 =&gt; B _x000d_
Celkem: A+B = 43,000000 =&gt; C</t>
  </si>
  <si>
    <t>4Z11 a,b = 4,000000 =&gt; A</t>
  </si>
  <si>
    <t>3 P1 - 3x na jednom sloupku tvar dle skutečné křižovatky = 3,000000 =&gt; A _x000d_
8 2 x B21a+B20a na jednom sloupku, 1 x B21b+B20a na jednom sloupku, 1 x B21a na jednom sloupku, 1 x B20a na jednom sloupku = 8,000000 =&gt; B _x000d_
1 P4 - na jednom sloupku = 1,000000 =&gt; C _x000d_
Celkem: A+B+C = 12,000000 =&gt; D</t>
  </si>
  <si>
    <t>1 IJ4 = 1,000000 =&gt; A _x000d_
2 IS3b+IS4b = 2,000000 =&gt; B _x000d_
Celkem: A+B = 3,000000 =&gt; C</t>
  </si>
  <si>
    <t>914213</t>
  </si>
  <si>
    <t>DOPRAVNÍ ZNAČKY ZVĚTŠENÉ VELIKOSTI OCELOVÉ - DEMONTÁŽ</t>
  </si>
  <si>
    <t>1 IS21b na jednom sloupku = 1,000000 =&gt; A _x000d_
2*2 IP 22 - odvoz do skladu investora (1 značka 2 sloupky) = 4,000000 =&gt; B _x000d_
Celkem: A+B = 5,000000 =&gt; C</t>
  </si>
  <si>
    <t>3 P1 = 3,000000 =&gt; A _x000d_
5 B21a, B20a = 5,000000 =&gt; B _x000d_
1 P4 = 1,000000 =&gt; C _x000d_
Celkem: A+B+C = 9,000000 =&gt; D</t>
  </si>
  <si>
    <t>1 IJ4 = 1,000000 =&gt; A _x000d_
1 IS4b = 1,000000 =&gt; B _x000d_
Celkem: A+B = 2,000000 =&gt; C</t>
  </si>
  <si>
    <t>1980*0,25 V4 (0,25) = 495,000000 =&gt; A _x000d_
(48*0,25)/2 V4 (1,5/1,5/0,25) = 6,000000 =&gt; B _x000d_
(881*0,125)-(1,5*0,125*208) V2b (3/1,5/0,125) = 71,125000 =&gt; C _x000d_
378*0,125 V1a (0,125) = 47,250000 =&gt; D _x000d_
16,4*3,5*2 V11a - BUS = 114,800000 =&gt; E _x000d_
(129*0,25)-(0,5*0,25*64) V4 (0,5/0,5/0,25) = 24,250000 =&gt; F _x000d_
Celkem: A+B+C+D+E+F = 758,425000 =&gt; G</t>
  </si>
  <si>
    <t>- zaříznutí spáry opěrné zdi do tvaru V</t>
  </si>
  <si>
    <t>0,350 = 0,350000 =&gt; A</t>
  </si>
  <si>
    <t xml:space="preserve">40*0,04*0,015 ostatní = 0,024000 =&gt; A _x000d_
podél obrub:  1078*0,04*0,015 = 0,646800 =&gt; B _x000d_
podél zdi:  2*56*0,04*0,015 = 0,067200 =&gt; C _x000d_
A+B+C = 0,738000 =&gt; D</t>
  </si>
  <si>
    <t>6947+1620 = 8567,000000 =&gt; A</t>
  </si>
  <si>
    <t>SO210 - Propustek č. 9</t>
  </si>
  <si>
    <t>4,502*2,3 kod položky 96716 = 10,354600 =&gt; A</t>
  </si>
  <si>
    <t>10*10 = 100,000000 =&gt; A</t>
  </si>
  <si>
    <t xml:space="preserve">- výkopek pro kalovou jímku a  prodloužený propustek _x000d_
- včetně naložení a odvozu na mezideponii - zpětné využití na stavbě (do položky 17421)</t>
  </si>
  <si>
    <t>7 = 7,000000 =&gt; A</t>
  </si>
  <si>
    <t>129957</t>
  </si>
  <si>
    <t>ČIŠTĚNÍ POTRUBÍ DN DO 500MM</t>
  </si>
  <si>
    <t>- uložení materiálu využitého pro zpětný zásyp na mezideponii</t>
  </si>
  <si>
    <t>- zásyp pracovní plochy vytvořené pro jímku a prodloužený propustek _x000d_
- materiál z položky 12273_x000d_
- včetně naložení a dovozu z mezideponie</t>
  </si>
  <si>
    <t>- pro kalovou jímku a prodloužení propustku</t>
  </si>
  <si>
    <t>45131A</t>
  </si>
  <si>
    <t>PODKLADNÍ A VÝPLŇOVÉ VRSTVY Z PROSTÉHO BETONU C20/25</t>
  </si>
  <si>
    <t>- podkladní beton C20/25 nXF3</t>
  </si>
  <si>
    <t xml:space="preserve">(3*0,8*0,15) + (1*0,8*0,3) podkladní beton pro prodloužený propustek = 0,600000 =&gt; A _x000d_
1,4*0,8*0,1 podkladní beton kalové jímky  = 0,112000 =&gt; B _x000d_
10*0,2 lože dlažby = 2,000000 =&gt; C _x000d_
Celkem: A+B+C = 2,712000 =&gt; D</t>
  </si>
  <si>
    <t>4*0,8*0,1 lože pro prodloužený propustek = 0,320000 =&gt; A</t>
  </si>
  <si>
    <t>461314</t>
  </si>
  <si>
    <t>PATKY Z PROSTÉHO BETONU C25/30</t>
  </si>
  <si>
    <t>- patka pod konec prodlouženého propustku</t>
  </si>
  <si>
    <t>0,5*0,8*0,6 = 0,240000 =&gt; A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</si>
  <si>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</si>
  <si>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- vysprávka čela na levé straně maltou třídy R3</t>
  </si>
  <si>
    <t>1*3,2 = 3,200000 =&gt; A</t>
  </si>
  <si>
    <t>(1,2+0,6)*1,0*2 = 3,600000 =&gt; A</t>
  </si>
  <si>
    <t>- obetonování potrubí</t>
  </si>
  <si>
    <t>(0,8*0,65*3,7)-(3,14*0,25*0,25*3,7) = 1,197875 =&gt; A</t>
  </si>
  <si>
    <t>3+3 = 6,000000 =&gt; A</t>
  </si>
  <si>
    <t>9182C</t>
  </si>
  <si>
    <t>VTOK JÍMKY BETONOVÉ VČET DLAŽBY PROPUSTU Z TRUB DN DO 500MM</t>
  </si>
  <si>
    <t>- prefabrikovaná železobetonová kalová jímka o vnitřních rozměrech 1,20x0,6 m, výšky 1,00 m, tloušťce stěn 0,15 m z betonu C30/37 nXF3 a stupadly z litiny</t>
  </si>
  <si>
    <t>9183C2</t>
  </si>
  <si>
    <t>PROPUSTY Z TRUB DN 500MM ŽELEZOBETONOVÝCH</t>
  </si>
  <si>
    <t>- prodloužení stávajícího propustku o délku 3,7 m - železobetonová trouba DN 500, se šikmými čely se sklonem 1:2.</t>
  </si>
  <si>
    <t>3,7 = 3,700000 =&gt; A</t>
  </si>
  <si>
    <t xml:space="preserve">- zřízení a zpevnění čel propustku z regulačního kamene do betonu _x000d_
- zpevnění výtoku z regulačního kamene, včetně zadláždění šikmého čela  _x000d_
- včetně vyspárování cementovou maltou M25 XF4</t>
  </si>
  <si>
    <t>- vybourání stávajícího kolmého čela s římsou na pravé straně _x000d_
- včetně naložení, odvozu a uložení na skládce _x000d_
- poplatek za uložení v položce 014102.c</t>
  </si>
  <si>
    <t>(1,22*0,60*3,20)+(0,90*0,75*3,20) = 4,502400 =&gt; A</t>
  </si>
  <si>
    <t>SO211 - Propustek č.10</t>
  </si>
  <si>
    <t xml:space="preserve">- z položky 11130:  50*0,1*1,9 = 9,500000 =&gt; A</t>
  </si>
  <si>
    <t xml:space="preserve">z položky 96615:  1*2,3 = 2,300000 =&gt; A _x000d_
z položky 96716:  3,404*2,3 = 7,829200 =&gt; B _x000d_
A+B = 10,129200 =&gt; C</t>
  </si>
  <si>
    <t>50*0,15*1,9 pro položku 18222 = 14,250000 =&gt; A</t>
  </si>
  <si>
    <t>sejmutí drnu _x000d_
- včetně naložení, odvozu a uložení na skládce _x000d_
- poplatek za uložení v položce 014102.a</t>
  </si>
  <si>
    <t>50 = 50,000000 =&gt; A</t>
  </si>
  <si>
    <t>11526</t>
  </si>
  <si>
    <t>PŘEVEDENÍ VODY POTRUBÍM DN 800 NEBO ŽLABY R.O. DO 2,8M</t>
  </si>
  <si>
    <t>- provizorní přehrazení koryta potoka po dobu opravy propustku potrubím PVC DN 800_x000d_
- včetně zpětného odstranění zatrubnění a jeho likvidace</t>
  </si>
  <si>
    <t>33 = 33,000000 =&gt; A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</si>
  <si>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</si>
  <si>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- výkopek pro kalovou jímku _x000d_
- včetně naložení a odvozu na mezideponii - zpětné využití na stavbě (do položky 17421)</t>
  </si>
  <si>
    <t>50*0,15 = 7,500000 =&gt; A</t>
  </si>
  <si>
    <t>2*0,3*31 = 18,600000 =&gt; A</t>
  </si>
  <si>
    <t>- zásyp pracovní plochy pro kalovou jímku _x000d_
- včetně naložení a dovozu z mezideponie _x000d_
- zemina z položky 12273</t>
  </si>
  <si>
    <t>17750</t>
  </si>
  <si>
    <t>ZEMNÍ HRÁZKY ZE ZEMIN NEPROPUSTNÝCH</t>
  </si>
  <si>
    <t>- jílová těsnící hráz s násypem z hrubozrnného lomového kamene na obou koncích _x000d_
- včetně dodání a nákupu vhodného materiálu _x000d_
- kompletní dodávka _x000d_
- včetně zpětného odstranění zatrubnění a jeho likvidace</t>
  </si>
  <si>
    <t>6*3*1 = 18,000000 =&gt; A</t>
  </si>
  <si>
    <t>- pro kalovou jímku</t>
  </si>
  <si>
    <t>1,4*1,1 = 1,540000 =&gt; A</t>
  </si>
  <si>
    <t>- nová římsa propustku - C30/37 nXF3_x000d_
- římsa délky 9,20 m, šířky 0,74 m a výšky 0,25 m _x000d_
- včetně kotvení</t>
  </si>
  <si>
    <t>0,74*0,25*9,2*2 = 3,404000 =&gt; A</t>
  </si>
  <si>
    <t>- výztuž říms (3%)</t>
  </si>
  <si>
    <t>3,404*7,85*0,03 = 0,801642 =&gt; A</t>
  </si>
  <si>
    <t>5*0,2 lože dlažby = 1,000000 =&gt; A _x000d_
1,4*1,1*0,1 podkladní beton kalové jímky = 0,154000 =&gt; B _x000d_
Celkem: A+B = 1,154000 =&gt; C</t>
  </si>
  <si>
    <t>61545</t>
  </si>
  <si>
    <t>ÚPRAVY POVRCHŮ VNITŘ KONSTR BETON OMÍTKOU CEMENTOVOU</t>
  </si>
  <si>
    <t>- vnitřní celoplošná úprava propustku _x000d_
- rychle tuhnoucí opravná malta vhodná pro utěsnění průsaků ve spárách + opravná malta třídy R3</t>
  </si>
  <si>
    <t>120 = 120,000000 =&gt; A</t>
  </si>
  <si>
    <t>- rychle tuhnoucí opravná malta vhodná pro utěsnění průsaků ve spárách + opravná malta třídy R3</t>
  </si>
  <si>
    <t>62661</t>
  </si>
  <si>
    <t>INJEKTÁŽ TRHLIN UZAVÍRACÍ</t>
  </si>
  <si>
    <t>- oprava trhlin rychle tuhnoucí opravnou maltou vhodnou pro utěsnění průsaků ve spárách + prolití dvousložkovou nízkovizkozní pryskyřicí pro silové spoje</t>
  </si>
  <si>
    <t>Položka zahrnuje:
- dodávku veškerého materiálu potřebného pro předepsanou úpravu v předepsané kvalitě
- vyčištění trhliny
- provedení vlastní injektáže
- potřebná lešení a podpěrné konstrukce
Položka nezahrnuje:
- x</t>
  </si>
  <si>
    <t>78322</t>
  </si>
  <si>
    <t>PROTIKOROZ OCHRANA DOPLŇK OK NÁTĚREM VÍCEVRST</t>
  </si>
  <si>
    <t>- ochranný nátěr výztuže ve dvou vrstvách, nátěr na cementové bázi s aktivním inhibitorem koroze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</si>
  <si>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</si>
  <si>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- silniční ochranné pozinkované zábradlí délky 7,5 m, výška 1,1 m_x000d_
- včetně nátěru a protikorozní ochrany _x000d_
- včetně ukotvení do římsy pomocí chemických kotev a osazení na patky</t>
  </si>
  <si>
    <t>7,5*2 = 15,000000 =&gt; A</t>
  </si>
  <si>
    <t>- prefabrikovaná železobetonová kalová jímka o vnitřních rozměrech 1,20x0,9 m, výšky 1,00 m, tloušťce stěn 0,15 m z betonu C30/37 nXF3, stupadly z litiny</t>
  </si>
  <si>
    <t>919132</t>
  </si>
  <si>
    <t>ŘEZÁNÍ BETONOVÝCH KONSTRUKCÍ TL DO 100MM</t>
  </si>
  <si>
    <t>- zaříznutí lokálních poruch betonu</t>
  </si>
  <si>
    <t>Položka zahrnuje:
- řezání betonových konstrukcí bez ohledu na tloušťku
- spotřeba vody
Položka nezahrnuje:
- x</t>
  </si>
  <si>
    <t>931381</t>
  </si>
  <si>
    <t>TĚSNĚNÍ DILATAČNÍCH SPAR SILIKONOVÝM TMELEM PRŮŘEZU DO 100MM2</t>
  </si>
  <si>
    <t>- PU tmel pro těsnění dilatačních spár, průtažnost 20%, včetně penetračního nátěrů před aplikací tmelu</t>
  </si>
  <si>
    <t>- přeskládání stávajícího dna na výtoku z regulačního kamene do betonu_x000d_
- vyspárování cementovou maltou M25 XF4</t>
  </si>
  <si>
    <t xml:space="preserve">- čištění betonových ploch propustku, včetně zdrsnění stávajícího povrchu broušení do 10 mm _x000d_
- čištění stávajících říms  _x000d_
- včetně očištění od vegetace _x000d_
- včetně naložení a dovozu případného odpadu a jeho likvidace</t>
  </si>
  <si>
    <t xml:space="preserve">očištění stávajícího čela propustku:  2,55*9,20*2 = 46,920000 =&gt; A _x000d_
omytí konstrukce s provlhčením před sanací:  10 = 10,000000 =&gt; B _x000d_
A+B = 56,920000 =&gt; C</t>
  </si>
  <si>
    <t>93863</t>
  </si>
  <si>
    <t>OČIŠTĚNÍ OCEL KONSTR CHEMICKY</t>
  </si>
  <si>
    <t>- očištění výztuže od koroze na hodnotu SA2</t>
  </si>
  <si>
    <t>93867</t>
  </si>
  <si>
    <t>OČIŠTĚNÍ OCEL KONSTR BROUŠENÍM</t>
  </si>
  <si>
    <t>- odstranění korozních zplodin z výztuže</t>
  </si>
  <si>
    <t>96615</t>
  </si>
  <si>
    <t>BOURÁNÍ KONSTRUKCÍ Z PROSTÉHO BETONU</t>
  </si>
  <si>
    <t>- vybourání betonu kolem poškozené výztuže _x000d_
- včetně naložení, odvozu a uložení na skládce _x000d_
- poplatek za uložení v položce 014102.c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</si>
  <si>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</si>
  <si>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- vybourání stávajících říms _x000d_
- včetně naložení, odvozu a uložení na skládce _x000d_
- poplatek za uložení v položce 014102.c</t>
  </si>
  <si>
    <t>0,74*9,2*0,25*2 = 3,404000 =&gt; A</t>
  </si>
  <si>
    <t>SO212 - Propustek č.11</t>
  </si>
  <si>
    <t xml:space="preserve">z položky 11130:  100*0,1*1,9 = 19,000000 =&gt; A _x000d_
z položky 12273:  35 = 35,000000 =&gt; B _x000d_
A+B = 54,000000 =&gt; C</t>
  </si>
  <si>
    <t>- z položky 11313: 14,985*2,5 = 37,462500 =&gt; A</t>
  </si>
  <si>
    <t>23,166*2,3 položka 96716 = 53,281800 =&gt; A _x000d_
((24,5*3,14*0,5*0,5) - (24,5*3,14*0,35*0,35))*2,3 položka 966371 = 22,559723 =&gt; B _x000d_
Celkem: A+B = 75,841523 =&gt; C</t>
  </si>
  <si>
    <t>100 = 100,000000 =&gt; A</t>
  </si>
  <si>
    <t>0,19*3*10,5 vybourání vstvy tl. 0,19 m = 5,985000 =&gt; A _x000d_
9 odstranění zbytku konstrukcí vozovky v místě nového propustku = 9,000000 =&gt; B _x000d_
Celkem: A+B = 14,985000 =&gt; C</t>
  </si>
  <si>
    <t>- včetně naložení a odvozu na mezideponii - zpětné využití (75 m3) na stavbě (do položky 17421)_x000d_
- přebytečná část materiálu (35 m3) bude odvezena a uložena na skládce - včetně naložení, odvozu a uložení na skládce, poplatek za uložení v položce 014102.a</t>
  </si>
  <si>
    <t>35 část výkopku pro nový propustek s odvozem na skládku = 35,000000 =&gt; A _x000d_
75 výkopek pro kalovou jímku a část výkopku pro nový propustek, který se odveze na mezideponii a zpět do zásypu = 75,000000 =&gt; B _x000d_
Celkem: A+B = 110,000000 =&gt; C</t>
  </si>
  <si>
    <t>- uložení na mezideponii 75 m3_x000d_
- uložení na skládku 35 m3_x000d_
- včetně naložení a odvozu</t>
  </si>
  <si>
    <t>110 = 110,000000 =&gt; A</t>
  </si>
  <si>
    <t>75 = 75,000000 =&gt; A</t>
  </si>
  <si>
    <t xml:space="preserve">22,5*1,5 + 2*1,5 roura propustku C 20/25 nXF3 = 36,750000 =&gt; A _x000d_
0,6*1,5 zajišťovací prah = 0,900000 =&gt; B _x000d_
1,4*0,8  jímka   = 1,120000 =&gt; C _x000d_
Celkem: A+B+C = 38,770000 =&gt; D</t>
  </si>
  <si>
    <t>22,5*1,5*0,3 + 2*1,5*0,6 lože roury propustku C 20/25 nXF3 = 11,925000 =&gt; A _x000d_
1,4*0,8*0,1 podkladní beton jímky C 20/25 nXF3 = 0,112000 =&gt; B _x000d_
0,6*1,5*0,1 zajišťovací prah = 0,090000 =&gt; C _x000d_
50*0,2 lože dlažby = 10,000000 =&gt; D _x000d_
A+B+C+D = 22,127000 =&gt; E</t>
  </si>
  <si>
    <t>22,5*1,5*0,1 + 2*1,5*0,1 lože roury propustku C 20/25 nXF3 = 3,675000 =&gt; A _x000d_
0,6*1,5*0,1 zajišťovací prah = 0,090000 =&gt; B _x000d_
A+B = 3,765000 =&gt; C</t>
  </si>
  <si>
    <t>- patky pod konce propustku - beton C25/30</t>
  </si>
  <si>
    <t>2*0,5*1,5*0,6 = 0,900000 =&gt; A</t>
  </si>
  <si>
    <t>- odláždění z regulačního kamene do betonu_x000d_
- vyspárování cementovou maltou M25 XF4</t>
  </si>
  <si>
    <t>- zajišťovací práh z betonu C25/30 nXC2 šířky 0,40 m, hl. 0,60 m</t>
  </si>
  <si>
    <t>1*0,40*0,60 = 0,240000 =&gt; A</t>
  </si>
  <si>
    <t xml:space="preserve">14*1,5  ŠDa 0/32   = 21,000000 =&gt; A _x000d_
14*1,5  ŠDa 0/63     = 21,000000 =&gt; B _x000d_
Celkem: A+B = 42,000000 =&gt; C</t>
  </si>
  <si>
    <t>(1,3*1,5*24,5)-(3,14*0,5*0,5*24,5) = 28,542500 =&gt; A</t>
  </si>
  <si>
    <t>- železobetonová kalová jímka o vnitřních rozměrech 1,20x0,6 m, výšky 1,00 m, tloušťce stěn 0,15 m z betonu C30/37 nXF3, stupadly z litiny</t>
  </si>
  <si>
    <t>- roura ze železobetonu , se šikmými čely se sklonem 1:2</t>
  </si>
  <si>
    <t>24,5 = 24,500000 =&gt; A</t>
  </si>
  <si>
    <t>919113</t>
  </si>
  <si>
    <t>ŘEZÁNÍ ASFALTOVÉHO KRYTU VOZOVEK TL DO 150MM</t>
  </si>
  <si>
    <t>- řezáni krytu</t>
  </si>
  <si>
    <t>966371</t>
  </si>
  <si>
    <t>BOURÁNÍ PROPUSTŮ Z TRUB DN DO 1000MM</t>
  </si>
  <si>
    <t>- bourání stávajícího propustku _x000d_
- včetně naložení, odvozu a uložení na skládce _x000d_
- poplatek za uložení v položce 014102.c</t>
  </si>
  <si>
    <t>- vybourání stávajících říms a čel _x000d_
- včetně naložení, odvozu a uložení na skládce _x000d_
- poplatek za uložení v položce 014102.c</t>
  </si>
  <si>
    <t>6*0,9*1,6 + 0,9*1,6*0,9 + 5*0,9*2,04 + 5*0,9*0,9 = 23,166000 =&gt; A</t>
  </si>
  <si>
    <t>SO213 - Propustek č.12</t>
  </si>
  <si>
    <t>10,48*2,3 položka 96716 = 24,104000 =&gt; A</t>
  </si>
  <si>
    <t>11523</t>
  </si>
  <si>
    <t>PŘEVEDENÍ VODY POTRUBÍM DN 300 NEBO ŽLABY R.O. DO 1,0M</t>
  </si>
  <si>
    <t>- provizorní přehrazení koryta potoka po dobu opravy propustku potrubím PVC DN 300_x000d_
- včetně zpětného odstranění zatrubnění a jeho likvidace</t>
  </si>
  <si>
    <t>14 = 14,000000 =&gt; A</t>
  </si>
  <si>
    <t>24 = 24,000000 =&gt; A</t>
  </si>
  <si>
    <t>14*3*1 = 42,000000 =&gt; A</t>
  </si>
  <si>
    <t xml:space="preserve">1*1,5 + 1*1,5 roura propustku C 20/25 nXF3 = 3,000000 =&gt; A _x000d_
1,4*0,8  jímka C 20/25 nXF3  = 1,120000 =&gt; B _x000d_
A+B = 4,120000 =&gt; C</t>
  </si>
  <si>
    <t>1*1,5*0,3 + 1*1,5*0,6 lože roury propustku C 20/25 nXF3 = 1,350000 =&gt; A _x000d_
1,4*0,8*0,1 podkladní beton jímky C 20/25 nXF3 = 0,112000 =&gt; B _x000d_
12*0,2 lože dlažby = 2,400000 =&gt; C _x000d_
Celkem: A+B+C = 3,862000 =&gt; D</t>
  </si>
  <si>
    <t>1*1,5*0,1 + 1*1,5*0,1 lože roury propustku C 20/25 nXF3 = 0,300000 =&gt; A _x000d_
1,4*0,8*0,1 podkladní beton jímky C 20/25 nXF3 = 0,112000 =&gt; B _x000d_
Celkem: A+B = 0,412000 =&gt; C</t>
  </si>
  <si>
    <t>0,5*1,5*0,6 = 0,450000 =&gt; A</t>
  </si>
  <si>
    <t>- odláždění čela z regulačního kamene do betonu_x000d_
- vyspárování cementovou maltou M25 XF4</t>
  </si>
  <si>
    <t>(1,3*1,5*2)-(3,14*0,5*0,5*2) = 2,330000 =&gt; A</t>
  </si>
  <si>
    <t>- prefabrikovaná železobetonová kalová jímka o vnitřních rozměrech 1,20x0,6 m, výšky 1,00 m, tloušťce stěn 0,15 m z betonu C30/37 nXF3, stupadly z litiny</t>
  </si>
  <si>
    <t xml:space="preserve">- čištění betonových ploch propustku_x000d_
- čištění stávajících říms  _x000d_
- včetně očištění od vegetace _x000d_
- včetně naložení a dovozu případného odpadu a jeho likvidace</t>
  </si>
  <si>
    <t>1,72*5*0,8 + 0,9*0,8*5 = 10,480000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</si>
</sst>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4" fillId="2" borderId="11" xfId="0" applyFont="1" applyFill="1" applyBorder="1" applyAlignment="1" applyProtection="1">
      <alignment horizontal="left"/>
    </xf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4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5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část00'!J10</f>
        <v>0</v>
      </c>
      <c r="E20" s="26"/>
      <c r="F20" s="25">
        <f>('0 - část00'!J11)</f>
        <v>0</v>
      </c>
      <c r="G20" s="12"/>
      <c r="H20" s="2"/>
      <c r="I20" s="2"/>
      <c r="S20" s="27">
        <f>ROUND('0 - část00'!S11,4)</f>
        <v>0</v>
      </c>
    </row>
    <row r="21">
      <c r="A21" s="9"/>
      <c r="B21" s="24" t="s">
        <v>21</v>
      </c>
      <c r="C21" s="24" t="s">
        <v>22</v>
      </c>
      <c r="D21" s="25">
        <f>SUM(D22,D23,D24,D25,D26,D27,D28)</f>
        <v>0</v>
      </c>
      <c r="E21" s="26"/>
      <c r="F21" s="25">
        <f>SUM(F22,F23,F24,F25,F26,F27,F28)</f>
        <v>0</v>
      </c>
      <c r="G21" s="12"/>
      <c r="H21" s="2"/>
      <c r="I21" s="2"/>
    </row>
    <row r="22" thickBot="1" ht="13.5">
      <c r="A22" s="9"/>
      <c r="B22" s="28" t="s">
        <v>23</v>
      </c>
      <c r="C22" s="29" t="s">
        <v>24</v>
      </c>
      <c r="D22" s="30">
        <f>'1 - SO101'!J10</f>
        <v>0</v>
      </c>
      <c r="E22" s="31"/>
      <c r="F22" s="30">
        <f>('1 - SO101'!J11)</f>
        <v>0</v>
      </c>
      <c r="G22" s="12"/>
      <c r="H22" s="2"/>
      <c r="I22" s="2"/>
      <c r="S22" s="27">
        <f>ROUND('1 - SO101'!S11,4)</f>
        <v>0</v>
      </c>
    </row>
    <row r="23" thickTop="1" thickBot="1" ht="14.25">
      <c r="A23" s="9"/>
      <c r="B23" s="32" t="s">
        <v>25</v>
      </c>
      <c r="C23" s="33" t="s">
        <v>26</v>
      </c>
      <c r="D23" s="34">
        <f>'2 - SO201'!J10</f>
        <v>0</v>
      </c>
      <c r="E23" s="31"/>
      <c r="F23" s="34">
        <f>('2 - SO201'!J11)</f>
        <v>0</v>
      </c>
      <c r="G23" s="12"/>
      <c r="H23" s="2"/>
      <c r="I23" s="2"/>
      <c r="S23" s="27">
        <f>ROUND('2 - SO201'!S11,4)</f>
        <v>0</v>
      </c>
    </row>
    <row r="24" thickTop="1" thickBot="1" ht="14.25">
      <c r="A24" s="9"/>
      <c r="B24" s="32" t="s">
        <v>27</v>
      </c>
      <c r="C24" s="33" t="s">
        <v>28</v>
      </c>
      <c r="D24" s="34">
        <f>'3 - SO202'!J10</f>
        <v>0</v>
      </c>
      <c r="E24" s="31"/>
      <c r="F24" s="34">
        <f>('3 - SO202'!J11)</f>
        <v>0</v>
      </c>
      <c r="G24" s="12"/>
      <c r="H24" s="2"/>
      <c r="I24" s="2"/>
      <c r="S24" s="27">
        <f>ROUND('3 - SO202'!S11,4)</f>
        <v>0</v>
      </c>
    </row>
    <row r="25" thickTop="1" thickBot="1" ht="14.25">
      <c r="A25" s="9"/>
      <c r="B25" s="32" t="s">
        <v>29</v>
      </c>
      <c r="C25" s="33" t="s">
        <v>30</v>
      </c>
      <c r="D25" s="34">
        <f>'4 - SO203'!J10</f>
        <v>0</v>
      </c>
      <c r="E25" s="31"/>
      <c r="F25" s="34">
        <f>('4 - SO203'!J11)</f>
        <v>0</v>
      </c>
      <c r="G25" s="12"/>
      <c r="H25" s="2"/>
      <c r="I25" s="2"/>
      <c r="S25" s="27">
        <f>ROUND('4 - SO203'!S11,4)</f>
        <v>0</v>
      </c>
    </row>
    <row r="26" thickTop="1" thickBot="1" ht="14.25">
      <c r="A26" s="9"/>
      <c r="B26" s="32" t="s">
        <v>31</v>
      </c>
      <c r="C26" s="33" t="s">
        <v>32</v>
      </c>
      <c r="D26" s="34">
        <f>'5 - SO204'!J10</f>
        <v>0</v>
      </c>
      <c r="E26" s="31"/>
      <c r="F26" s="34">
        <f>('5 - SO204'!J11)</f>
        <v>0</v>
      </c>
      <c r="G26" s="12"/>
      <c r="H26" s="2"/>
      <c r="I26" s="2"/>
      <c r="S26" s="27">
        <f>ROUND('5 - SO204'!S11,4)</f>
        <v>0</v>
      </c>
    </row>
    <row r="27" thickTop="1" thickBot="1" ht="14.25">
      <c r="A27" s="9"/>
      <c r="B27" s="32" t="s">
        <v>33</v>
      </c>
      <c r="C27" s="33" t="s">
        <v>34</v>
      </c>
      <c r="D27" s="34">
        <f>'6 - SO205'!J10</f>
        <v>0</v>
      </c>
      <c r="E27" s="31"/>
      <c r="F27" s="34">
        <f>('6 - SO205'!J11)</f>
        <v>0</v>
      </c>
      <c r="G27" s="12"/>
      <c r="H27" s="2"/>
      <c r="I27" s="2"/>
      <c r="S27" s="27">
        <f>ROUND('6 - SO205'!S11,4)</f>
        <v>0</v>
      </c>
    </row>
    <row r="28" thickTop="1" thickBot="1" ht="14.25">
      <c r="A28" s="9"/>
      <c r="B28" s="32" t="s">
        <v>35</v>
      </c>
      <c r="C28" s="33" t="s">
        <v>36</v>
      </c>
      <c r="D28" s="34">
        <f>'7 - SO206'!J10</f>
        <v>0</v>
      </c>
      <c r="E28" s="31"/>
      <c r="F28" s="34">
        <f>('7 - SO206'!J11)</f>
        <v>0</v>
      </c>
      <c r="G28" s="12"/>
      <c r="H28" s="2"/>
      <c r="I28" s="2"/>
      <c r="S28" s="27">
        <f>ROUND('7 - SO206'!S11,4)</f>
        <v>0</v>
      </c>
    </row>
    <row r="29" thickTop="1" ht="13.5">
      <c r="A29" s="9"/>
      <c r="B29" s="35" t="s">
        <v>37</v>
      </c>
      <c r="C29" s="35" t="s">
        <v>38</v>
      </c>
      <c r="D29" s="36">
        <f>SUM(D30,D31,D32,D33)</f>
        <v>0</v>
      </c>
      <c r="E29" s="26"/>
      <c r="F29" s="36">
        <f>SUM(F30,F31,F32,F33)</f>
        <v>0</v>
      </c>
      <c r="G29" s="12"/>
      <c r="H29" s="2"/>
      <c r="I29" s="2"/>
    </row>
    <row r="30" thickBot="1" ht="13.5">
      <c r="A30" s="9"/>
      <c r="B30" s="28" t="s">
        <v>39</v>
      </c>
      <c r="C30" s="29" t="s">
        <v>40</v>
      </c>
      <c r="D30" s="30">
        <f>'8 - SO102'!J10</f>
        <v>0</v>
      </c>
      <c r="E30" s="31"/>
      <c r="F30" s="30">
        <f>('8 - SO102'!J11)</f>
        <v>0</v>
      </c>
      <c r="G30" s="12"/>
      <c r="H30" s="2"/>
      <c r="I30" s="2"/>
      <c r="S30" s="27">
        <f>ROUND('8 - SO102'!S11,4)</f>
        <v>0</v>
      </c>
    </row>
    <row r="31" thickTop="1" thickBot="1" ht="14.25">
      <c r="A31" s="9"/>
      <c r="B31" s="32" t="s">
        <v>41</v>
      </c>
      <c r="C31" s="33" t="s">
        <v>42</v>
      </c>
      <c r="D31" s="34">
        <f>'9 - SO207'!J10</f>
        <v>0</v>
      </c>
      <c r="E31" s="31"/>
      <c r="F31" s="34">
        <f>('9 - SO207'!J11)</f>
        <v>0</v>
      </c>
      <c r="G31" s="12"/>
      <c r="H31" s="2"/>
      <c r="I31" s="2"/>
      <c r="S31" s="27">
        <f>ROUND('9 - SO207'!S11,4)</f>
        <v>0</v>
      </c>
    </row>
    <row r="32" thickTop="1" thickBot="1" ht="14.25">
      <c r="A32" s="9"/>
      <c r="B32" s="32" t="s">
        <v>43</v>
      </c>
      <c r="C32" s="33" t="s">
        <v>44</v>
      </c>
      <c r="D32" s="34">
        <f>'10 - SO208'!J10</f>
        <v>0</v>
      </c>
      <c r="E32" s="31"/>
      <c r="F32" s="34">
        <f>('10 - SO208'!J11)</f>
        <v>0</v>
      </c>
      <c r="G32" s="12"/>
      <c r="H32" s="2"/>
      <c r="I32" s="2"/>
      <c r="S32" s="27">
        <f>ROUND('10 - SO208'!S11,4)</f>
        <v>0</v>
      </c>
    </row>
    <row r="33" thickTop="1" thickBot="1" ht="14.25">
      <c r="A33" s="9"/>
      <c r="B33" s="32" t="s">
        <v>45</v>
      </c>
      <c r="C33" s="33" t="s">
        <v>46</v>
      </c>
      <c r="D33" s="34">
        <f>'11 - SO209'!J10</f>
        <v>0</v>
      </c>
      <c r="E33" s="31"/>
      <c r="F33" s="34">
        <f>('11 - SO209'!J11)</f>
        <v>0</v>
      </c>
      <c r="G33" s="12"/>
      <c r="H33" s="2"/>
      <c r="I33" s="2"/>
      <c r="S33" s="27">
        <f>ROUND('11 - SO209'!S11,4)</f>
        <v>0</v>
      </c>
    </row>
    <row r="34" thickTop="1" ht="13.5">
      <c r="A34" s="9"/>
      <c r="B34" s="35" t="s">
        <v>47</v>
      </c>
      <c r="C34" s="35" t="s">
        <v>48</v>
      </c>
      <c r="D34" s="36">
        <f>SUM(D35,D36,D37,D38,D39)</f>
        <v>0</v>
      </c>
      <c r="E34" s="26"/>
      <c r="F34" s="36">
        <f>SUM(F35,F36,F37,F38,F39)</f>
        <v>0</v>
      </c>
      <c r="G34" s="12"/>
      <c r="H34" s="2"/>
      <c r="I34" s="2"/>
    </row>
    <row r="35" thickBot="1" ht="13.5">
      <c r="A35" s="9"/>
      <c r="B35" s="28" t="s">
        <v>49</v>
      </c>
      <c r="C35" s="29" t="s">
        <v>50</v>
      </c>
      <c r="D35" s="30">
        <f>'12 - SO103'!J10</f>
        <v>0</v>
      </c>
      <c r="E35" s="31"/>
      <c r="F35" s="30">
        <f>('12 - SO103'!J11)</f>
        <v>0</v>
      </c>
      <c r="G35" s="12"/>
      <c r="H35" s="2"/>
      <c r="I35" s="2"/>
      <c r="S35" s="27">
        <f>ROUND('12 - SO103'!S11,4)</f>
        <v>0</v>
      </c>
    </row>
    <row r="36" thickTop="1" thickBot="1" ht="14.25">
      <c r="A36" s="9"/>
      <c r="B36" s="32" t="s">
        <v>51</v>
      </c>
      <c r="C36" s="33" t="s">
        <v>52</v>
      </c>
      <c r="D36" s="34">
        <f>'13 - SO210'!J10</f>
        <v>0</v>
      </c>
      <c r="E36" s="31"/>
      <c r="F36" s="34">
        <f>('13 - SO210'!J11)</f>
        <v>0</v>
      </c>
      <c r="G36" s="12"/>
      <c r="H36" s="2"/>
      <c r="I36" s="2"/>
      <c r="S36" s="27">
        <f>ROUND('13 - SO210'!S11,4)</f>
        <v>0</v>
      </c>
    </row>
    <row r="37" thickTop="1" thickBot="1" ht="14.25">
      <c r="A37" s="9"/>
      <c r="B37" s="32" t="s">
        <v>53</v>
      </c>
      <c r="C37" s="33" t="s">
        <v>54</v>
      </c>
      <c r="D37" s="34">
        <f>'14 - SO211'!J10</f>
        <v>0</v>
      </c>
      <c r="E37" s="31"/>
      <c r="F37" s="34">
        <f>('14 - SO211'!J11)</f>
        <v>0</v>
      </c>
      <c r="G37" s="12"/>
      <c r="H37" s="2"/>
      <c r="I37" s="2"/>
      <c r="S37" s="27">
        <f>ROUND('14 - SO211'!S11,4)</f>
        <v>0</v>
      </c>
    </row>
    <row r="38" thickTop="1" thickBot="1" ht="14.25">
      <c r="A38" s="9"/>
      <c r="B38" s="32" t="s">
        <v>55</v>
      </c>
      <c r="C38" s="33" t="s">
        <v>56</v>
      </c>
      <c r="D38" s="34">
        <f>'15 - SO212'!J10</f>
        <v>0</v>
      </c>
      <c r="E38" s="31"/>
      <c r="F38" s="34">
        <f>('15 - SO212'!J11)</f>
        <v>0</v>
      </c>
      <c r="G38" s="12"/>
      <c r="H38" s="2"/>
      <c r="I38" s="2"/>
      <c r="S38" s="27">
        <f>ROUND('15 - SO212'!S11,4)</f>
        <v>0</v>
      </c>
    </row>
    <row r="39" thickTop="1" thickBot="1" ht="14.25">
      <c r="A39" s="9"/>
      <c r="B39" s="32" t="s">
        <v>57</v>
      </c>
      <c r="C39" s="33" t="s">
        <v>58</v>
      </c>
      <c r="D39" s="34">
        <f>'16 - SO213'!J10</f>
        <v>0</v>
      </c>
      <c r="E39" s="31"/>
      <c r="F39" s="34">
        <f>('16 - SO213'!J11)</f>
        <v>0</v>
      </c>
      <c r="G39" s="12"/>
      <c r="H39" s="2"/>
      <c r="I39" s="2"/>
      <c r="S39" s="27">
        <f>ROUND('16 - SO213'!S11,4)</f>
        <v>0</v>
      </c>
    </row>
    <row r="40">
      <c r="A40" s="13"/>
      <c r="B40" s="4"/>
      <c r="C40" s="4"/>
      <c r="D40" s="4"/>
      <c r="E40" s="4"/>
      <c r="F40" s="4"/>
      <c r="G40" s="14"/>
      <c r="H40" s="2"/>
      <c r="I40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část00'!A11" display="'část00"/>
    <hyperlink ref="B22" location="'1 - SO101'!A11" display="   └ SO101 ꜛ"/>
    <hyperlink ref="B23" location="'2 - SO201'!A11" display="   └ SO201 ꜛ"/>
    <hyperlink ref="B24" location="'3 - SO202'!A11" display="   └ SO202 ꜛ"/>
    <hyperlink ref="B25" location="'4 - SO203'!A11" display="   └ SO203 ꜛ"/>
    <hyperlink ref="B26" location="'5 - SO204'!A11" display="   └ SO204 ꜛ"/>
    <hyperlink ref="B27" location="'6 - SO205'!A11" display="   └ SO205 ꜛ"/>
    <hyperlink ref="B28" location="'7 - SO206'!A11" display="   └ SO206 ꜛ"/>
    <hyperlink ref="B30" location="'8 - SO102'!A11" display="   └ SO102 ꜛ"/>
    <hyperlink ref="B31" location="'9 - SO207'!A11" display="   └ SO207 ꜛ"/>
    <hyperlink ref="B32" location="'10 - SO208'!A11" display="   └ SO208 ꜛ"/>
    <hyperlink ref="B33" location="'11 - SO209'!A11" display="   └ SO209 ꜛ"/>
    <hyperlink ref="B35" location="'12 - SO103'!A11" display="   └ SO103 ꜛ"/>
    <hyperlink ref="B36" location="'13 - SO210'!A11" display="   └ SO210 ꜛ"/>
    <hyperlink ref="B37" location="'14 - SO211'!A11" display="   └ SO211 ꜛ"/>
    <hyperlink ref="B38" location="'15 - SO212'!A11" display="   └ SO212 ꜛ"/>
    <hyperlink ref="B39" location="'16 - SO213'!A11" display="   └ SO213 ꜛ"/>
  </hyperlink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527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IF(SUM(K20:K23)&gt;0,ROUND(SUM(S20:S23)/SUM(K20:K23)-1,8),0)</f>
        <v>0</v>
      </c>
      <c r="R11" s="27">
        <f>AVERAGE(J39,J67,J100,J188)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S39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S67</f>
        <v>0</v>
      </c>
    </row>
    <row r="22">
      <c r="A22" s="9"/>
      <c r="B22" s="45">
        <v>5</v>
      </c>
      <c r="C22" s="1"/>
      <c r="D22" s="1"/>
      <c r="E22" s="46" t="s">
        <v>112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S100</f>
        <v>0</v>
      </c>
    </row>
    <row r="23">
      <c r="A23" s="9"/>
      <c r="B23" s="45">
        <v>9</v>
      </c>
      <c r="C23" s="1"/>
      <c r="D23" s="1"/>
      <c r="E23" s="46" t="s">
        <v>113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S188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7" t="s">
        <v>68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8"/>
      <c r="N26" s="2"/>
      <c r="O26" s="2"/>
      <c r="P26" s="2"/>
      <c r="Q26" s="2"/>
    </row>
    <row r="27" ht="18" customHeight="1">
      <c r="A27" s="9"/>
      <c r="B27" s="43" t="s">
        <v>69</v>
      </c>
      <c r="C27" s="43" t="s">
        <v>65</v>
      </c>
      <c r="D27" s="43" t="s">
        <v>70</v>
      </c>
      <c r="E27" s="43" t="s">
        <v>66</v>
      </c>
      <c r="F27" s="43" t="s">
        <v>71</v>
      </c>
      <c r="G27" s="44" t="s">
        <v>72</v>
      </c>
      <c r="H27" s="22" t="s">
        <v>73</v>
      </c>
      <c r="I27" s="22" t="s">
        <v>74</v>
      </c>
      <c r="J27" s="22" t="s">
        <v>17</v>
      </c>
      <c r="K27" s="44" t="s">
        <v>75</v>
      </c>
      <c r="L27" s="22" t="s">
        <v>18</v>
      </c>
      <c r="M27" s="79"/>
      <c r="N27" s="2"/>
      <c r="O27" s="2"/>
      <c r="P27" s="2"/>
      <c r="Q27" s="2"/>
    </row>
    <row r="28" ht="40" customHeight="1">
      <c r="A28" s="9"/>
      <c r="B28" s="48" t="s">
        <v>114</v>
      </c>
      <c r="C28" s="1"/>
      <c r="D28" s="1"/>
      <c r="E28" s="1"/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>
      <c r="A29" s="9"/>
      <c r="B29" s="50">
        <v>1</v>
      </c>
      <c r="C29" s="51" t="s">
        <v>115</v>
      </c>
      <c r="D29" s="51" t="s">
        <v>116</v>
      </c>
      <c r="E29" s="51" t="s">
        <v>117</v>
      </c>
      <c r="F29" s="51" t="s">
        <v>7</v>
      </c>
      <c r="G29" s="52" t="s">
        <v>118</v>
      </c>
      <c r="H29" s="53">
        <v>149.625</v>
      </c>
      <c r="I29" s="25">
        <v>0</v>
      </c>
      <c r="J29" s="54">
        <v>0</v>
      </c>
      <c r="K29" s="55">
        <v>0.20999999999999999</v>
      </c>
      <c r="L29" s="56">
        <v>0</v>
      </c>
      <c r="M29" s="12"/>
      <c r="N29" s="2"/>
      <c r="O29" s="2"/>
      <c r="P29" s="2"/>
      <c r="Q29" s="42">
        <f>IF(ISNUMBER(K29),IF(H29&gt;0,IF(I29&gt;0,J29,0),0),0)</f>
        <v>0</v>
      </c>
      <c r="R29" s="27">
        <f>IF(ISNUMBER(K29)=FALSE,J29,0)</f>
        <v>0</v>
      </c>
    </row>
    <row r="30">
      <c r="A30" s="9"/>
      <c r="B30" s="57" t="s">
        <v>80</v>
      </c>
      <c r="C30" s="1"/>
      <c r="D30" s="1"/>
      <c r="E30" s="58" t="s">
        <v>119</v>
      </c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7" t="s">
        <v>82</v>
      </c>
      <c r="C31" s="1"/>
      <c r="D31" s="1"/>
      <c r="E31" s="58" t="s">
        <v>528</v>
      </c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7" t="s">
        <v>84</v>
      </c>
      <c r="C32" s="1"/>
      <c r="D32" s="1"/>
      <c r="E32" s="58" t="s">
        <v>121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thickBot="1">
      <c r="A33" s="9"/>
      <c r="B33" s="59" t="s">
        <v>86</v>
      </c>
      <c r="C33" s="31"/>
      <c r="D33" s="31"/>
      <c r="E33" s="60" t="s">
        <v>87</v>
      </c>
      <c r="F33" s="31"/>
      <c r="G33" s="31"/>
      <c r="H33" s="61"/>
      <c r="I33" s="31"/>
      <c r="J33" s="61"/>
      <c r="K33" s="31"/>
      <c r="L33" s="31"/>
      <c r="M33" s="12"/>
      <c r="N33" s="2"/>
      <c r="O33" s="2"/>
      <c r="P33" s="2"/>
      <c r="Q33" s="2"/>
    </row>
    <row r="34" thickTop="1">
      <c r="A34" s="9"/>
      <c r="B34" s="50">
        <v>2</v>
      </c>
      <c r="C34" s="51" t="s">
        <v>122</v>
      </c>
      <c r="D34" s="51" t="s">
        <v>7</v>
      </c>
      <c r="E34" s="51" t="s">
        <v>123</v>
      </c>
      <c r="F34" s="51" t="s">
        <v>7</v>
      </c>
      <c r="G34" s="52" t="s">
        <v>124</v>
      </c>
      <c r="H34" s="62">
        <v>118.2</v>
      </c>
      <c r="I34" s="36">
        <v>0</v>
      </c>
      <c r="J34" s="63">
        <v>0</v>
      </c>
      <c r="K34" s="64">
        <v>0.20999999999999999</v>
      </c>
      <c r="L34" s="65">
        <v>0</v>
      </c>
      <c r="M34" s="12"/>
      <c r="N34" s="2"/>
      <c r="O34" s="2"/>
      <c r="P34" s="2"/>
      <c r="Q34" s="42">
        <f>IF(ISNUMBER(K34),IF(H34&gt;0,IF(I34&gt;0,J34,0),0),0)</f>
        <v>0</v>
      </c>
      <c r="R34" s="27">
        <f>IF(ISNUMBER(K34)=FALSE,J34,0)</f>
        <v>0</v>
      </c>
    </row>
    <row r="35">
      <c r="A35" s="9"/>
      <c r="B35" s="57" t="s">
        <v>80</v>
      </c>
      <c r="C35" s="1"/>
      <c r="D35" s="1"/>
      <c r="E35" s="58" t="s">
        <v>125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82</v>
      </c>
      <c r="C36" s="1"/>
      <c r="D36" s="1"/>
      <c r="E36" s="58" t="s">
        <v>529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>
      <c r="A37" s="9"/>
      <c r="B37" s="57" t="s">
        <v>84</v>
      </c>
      <c r="C37" s="1"/>
      <c r="D37" s="1"/>
      <c r="E37" s="58" t="s">
        <v>127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>
      <c r="A38" s="9"/>
      <c r="B38" s="59" t="s">
        <v>86</v>
      </c>
      <c r="C38" s="31"/>
      <c r="D38" s="31"/>
      <c r="E38" s="60" t="s">
        <v>87</v>
      </c>
      <c r="F38" s="31"/>
      <c r="G38" s="31"/>
      <c r="H38" s="61"/>
      <c r="I38" s="31"/>
      <c r="J38" s="61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6">
        <v>0</v>
      </c>
      <c r="D39" s="1"/>
      <c r="E39" s="66" t="s">
        <v>20</v>
      </c>
      <c r="F39" s="1"/>
      <c r="G39" s="67" t="s">
        <v>104</v>
      </c>
      <c r="H39" s="68">
        <v>0</v>
      </c>
      <c r="I39" s="67" t="s">
        <v>105</v>
      </c>
      <c r="J39" s="69">
        <f>(L39-H39)</f>
        <v>0</v>
      </c>
      <c r="K39" s="67" t="s">
        <v>106</v>
      </c>
      <c r="L39" s="70">
        <v>0</v>
      </c>
      <c r="M39" s="12"/>
      <c r="N39" s="2"/>
      <c r="O39" s="2"/>
      <c r="P39" s="2"/>
      <c r="Q39" s="42">
        <f>0+Q29+Q34</f>
        <v>0</v>
      </c>
      <c r="R39" s="27">
        <f>0+R29+R34</f>
        <v>0</v>
      </c>
      <c r="S39" s="71">
        <f>Q39*(1+J39)+R39</f>
        <v>0</v>
      </c>
    </row>
    <row r="40" thickTop="1" thickBot="1" ht="25" customHeight="1">
      <c r="A40" s="9"/>
      <c r="B40" s="72"/>
      <c r="C40" s="72"/>
      <c r="D40" s="72"/>
      <c r="E40" s="72"/>
      <c r="F40" s="72"/>
      <c r="G40" s="73" t="s">
        <v>107</v>
      </c>
      <c r="H40" s="74">
        <v>0</v>
      </c>
      <c r="I40" s="73" t="s">
        <v>108</v>
      </c>
      <c r="J40" s="75">
        <v>0</v>
      </c>
      <c r="K40" s="73" t="s">
        <v>109</v>
      </c>
      <c r="L40" s="76">
        <v>0</v>
      </c>
      <c r="M40" s="12"/>
      <c r="N40" s="2"/>
      <c r="O40" s="2"/>
      <c r="P40" s="2"/>
      <c r="Q40" s="2"/>
    </row>
    <row r="41" ht="40" customHeight="1">
      <c r="A41" s="9"/>
      <c r="B41" s="80" t="s">
        <v>128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>
      <c r="A42" s="9"/>
      <c r="B42" s="50">
        <v>3</v>
      </c>
      <c r="C42" s="51" t="s">
        <v>140</v>
      </c>
      <c r="D42" s="51" t="s">
        <v>7</v>
      </c>
      <c r="E42" s="51" t="s">
        <v>141</v>
      </c>
      <c r="F42" s="51" t="s">
        <v>7</v>
      </c>
      <c r="G42" s="52" t="s">
        <v>124</v>
      </c>
      <c r="H42" s="53">
        <v>993.63</v>
      </c>
      <c r="I42" s="25">
        <v>0</v>
      </c>
      <c r="J42" s="54">
        <v>0</v>
      </c>
      <c r="K42" s="55">
        <v>0.20999999999999999</v>
      </c>
      <c r="L42" s="56"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7" t="s">
        <v>80</v>
      </c>
      <c r="C43" s="1"/>
      <c r="D43" s="1"/>
      <c r="E43" s="58" t="s">
        <v>530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82</v>
      </c>
      <c r="C44" s="1"/>
      <c r="D44" s="1"/>
      <c r="E44" s="58" t="s">
        <v>531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84</v>
      </c>
      <c r="C45" s="1"/>
      <c r="D45" s="1"/>
      <c r="E45" s="58" t="s">
        <v>144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>
      <c r="A46" s="9"/>
      <c r="B46" s="59" t="s">
        <v>86</v>
      </c>
      <c r="C46" s="31"/>
      <c r="D46" s="31"/>
      <c r="E46" s="60" t="s">
        <v>87</v>
      </c>
      <c r="F46" s="31"/>
      <c r="G46" s="31"/>
      <c r="H46" s="61"/>
      <c r="I46" s="31"/>
      <c r="J46" s="61"/>
      <c r="K46" s="31"/>
      <c r="L46" s="31"/>
      <c r="M46" s="12"/>
      <c r="N46" s="2"/>
      <c r="O46" s="2"/>
      <c r="P46" s="2"/>
      <c r="Q46" s="2"/>
    </row>
    <row r="47" thickTop="1">
      <c r="A47" s="9"/>
      <c r="B47" s="50">
        <v>4</v>
      </c>
      <c r="C47" s="51" t="s">
        <v>150</v>
      </c>
      <c r="D47" s="51" t="s">
        <v>7</v>
      </c>
      <c r="E47" s="51" t="s">
        <v>151</v>
      </c>
      <c r="F47" s="51" t="s">
        <v>7</v>
      </c>
      <c r="G47" s="52" t="s">
        <v>124</v>
      </c>
      <c r="H47" s="62">
        <v>118.2</v>
      </c>
      <c r="I47" s="36">
        <v>0</v>
      </c>
      <c r="J47" s="63">
        <v>0</v>
      </c>
      <c r="K47" s="64">
        <v>0.20999999999999999</v>
      </c>
      <c r="L47" s="65"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7" t="s">
        <v>80</v>
      </c>
      <c r="C48" s="1"/>
      <c r="D48" s="1"/>
      <c r="E48" s="58" t="s">
        <v>152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82</v>
      </c>
      <c r="C49" s="1"/>
      <c r="D49" s="1"/>
      <c r="E49" s="58" t="s">
        <v>529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84</v>
      </c>
      <c r="C50" s="1"/>
      <c r="D50" s="1"/>
      <c r="E50" s="58" t="s">
        <v>153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thickBot="1">
      <c r="A51" s="9"/>
      <c r="B51" s="59" t="s">
        <v>86</v>
      </c>
      <c r="C51" s="31"/>
      <c r="D51" s="31"/>
      <c r="E51" s="60" t="s">
        <v>87</v>
      </c>
      <c r="F51" s="31"/>
      <c r="G51" s="31"/>
      <c r="H51" s="61"/>
      <c r="I51" s="31"/>
      <c r="J51" s="61"/>
      <c r="K51" s="31"/>
      <c r="L51" s="31"/>
      <c r="M51" s="12"/>
      <c r="N51" s="2"/>
      <c r="O51" s="2"/>
      <c r="P51" s="2"/>
      <c r="Q51" s="2"/>
    </row>
    <row r="52" thickTop="1">
      <c r="A52" s="9"/>
      <c r="B52" s="50">
        <v>5</v>
      </c>
      <c r="C52" s="51" t="s">
        <v>154</v>
      </c>
      <c r="D52" s="51" t="s">
        <v>7</v>
      </c>
      <c r="E52" s="51" t="s">
        <v>155</v>
      </c>
      <c r="F52" s="51" t="s">
        <v>7</v>
      </c>
      <c r="G52" s="52" t="s">
        <v>131</v>
      </c>
      <c r="H52" s="62">
        <v>787.5</v>
      </c>
      <c r="I52" s="36">
        <v>0</v>
      </c>
      <c r="J52" s="63">
        <v>0</v>
      </c>
      <c r="K52" s="64">
        <v>0.20999999999999999</v>
      </c>
      <c r="L52" s="65">
        <v>0</v>
      </c>
      <c r="M52" s="12"/>
      <c r="N52" s="2"/>
      <c r="O52" s="2"/>
      <c r="P52" s="2"/>
      <c r="Q52" s="42">
        <f>IF(ISNUMBER(K52),IF(H52&gt;0,IF(I52&gt;0,J52,0),0),0)</f>
        <v>0</v>
      </c>
      <c r="R52" s="27">
        <f>IF(ISNUMBER(K52)=FALSE,J52,0)</f>
        <v>0</v>
      </c>
    </row>
    <row r="53">
      <c r="A53" s="9"/>
      <c r="B53" s="57" t="s">
        <v>80</v>
      </c>
      <c r="C53" s="1"/>
      <c r="D53" s="1"/>
      <c r="E53" s="58" t="s">
        <v>156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82</v>
      </c>
      <c r="C54" s="1"/>
      <c r="D54" s="1"/>
      <c r="E54" s="58" t="s">
        <v>532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84</v>
      </c>
      <c r="C55" s="1"/>
      <c r="D55" s="1"/>
      <c r="E55" s="58" t="s">
        <v>321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thickBot="1">
      <c r="A56" s="9"/>
      <c r="B56" s="59" t="s">
        <v>86</v>
      </c>
      <c r="C56" s="31"/>
      <c r="D56" s="31"/>
      <c r="E56" s="60" t="s">
        <v>87</v>
      </c>
      <c r="F56" s="31"/>
      <c r="G56" s="31"/>
      <c r="H56" s="61"/>
      <c r="I56" s="31"/>
      <c r="J56" s="61"/>
      <c r="K56" s="31"/>
      <c r="L56" s="31"/>
      <c r="M56" s="12"/>
      <c r="N56" s="2"/>
      <c r="O56" s="2"/>
      <c r="P56" s="2"/>
      <c r="Q56" s="2"/>
    </row>
    <row r="57" thickTop="1">
      <c r="A57" s="9"/>
      <c r="B57" s="50">
        <v>6</v>
      </c>
      <c r="C57" s="51" t="s">
        <v>168</v>
      </c>
      <c r="D57" s="51" t="s">
        <v>7</v>
      </c>
      <c r="E57" s="51" t="s">
        <v>169</v>
      </c>
      <c r="F57" s="51" t="s">
        <v>7</v>
      </c>
      <c r="G57" s="52" t="s">
        <v>131</v>
      </c>
      <c r="H57" s="62">
        <v>788</v>
      </c>
      <c r="I57" s="36">
        <v>0</v>
      </c>
      <c r="J57" s="63">
        <v>0</v>
      </c>
      <c r="K57" s="64">
        <v>0.20999999999999999</v>
      </c>
      <c r="L57" s="65">
        <v>0</v>
      </c>
      <c r="M57" s="12"/>
      <c r="N57" s="2"/>
      <c r="O57" s="2"/>
      <c r="P57" s="2"/>
      <c r="Q57" s="42">
        <f>IF(ISNUMBER(K57),IF(H57&gt;0,IF(I57&gt;0,J57,0),0),0)</f>
        <v>0</v>
      </c>
      <c r="R57" s="27">
        <f>IF(ISNUMBER(K57)=FALSE,J57,0)</f>
        <v>0</v>
      </c>
    </row>
    <row r="58">
      <c r="A58" s="9"/>
      <c r="B58" s="57" t="s">
        <v>80</v>
      </c>
      <c r="C58" s="1"/>
      <c r="D58" s="1"/>
      <c r="E58" s="58" t="s">
        <v>170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82</v>
      </c>
      <c r="C59" s="1"/>
      <c r="D59" s="1"/>
      <c r="E59" s="58" t="s">
        <v>533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7" t="s">
        <v>84</v>
      </c>
      <c r="C60" s="1"/>
      <c r="D60" s="1"/>
      <c r="E60" s="58" t="s">
        <v>172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thickBot="1">
      <c r="A61" s="9"/>
      <c r="B61" s="59" t="s">
        <v>86</v>
      </c>
      <c r="C61" s="31"/>
      <c r="D61" s="31"/>
      <c r="E61" s="60" t="s">
        <v>87</v>
      </c>
      <c r="F61" s="31"/>
      <c r="G61" s="31"/>
      <c r="H61" s="61"/>
      <c r="I61" s="31"/>
      <c r="J61" s="61"/>
      <c r="K61" s="31"/>
      <c r="L61" s="31"/>
      <c r="M61" s="12"/>
      <c r="N61" s="2"/>
      <c r="O61" s="2"/>
      <c r="P61" s="2"/>
      <c r="Q61" s="2"/>
    </row>
    <row r="62" thickTop="1">
      <c r="A62" s="9"/>
      <c r="B62" s="50">
        <v>7</v>
      </c>
      <c r="C62" s="51" t="s">
        <v>178</v>
      </c>
      <c r="D62" s="51" t="s">
        <v>7</v>
      </c>
      <c r="E62" s="51" t="s">
        <v>179</v>
      </c>
      <c r="F62" s="51" t="s">
        <v>7</v>
      </c>
      <c r="G62" s="52" t="s">
        <v>131</v>
      </c>
      <c r="H62" s="62">
        <v>788</v>
      </c>
      <c r="I62" s="36">
        <v>0</v>
      </c>
      <c r="J62" s="63">
        <v>0</v>
      </c>
      <c r="K62" s="64">
        <v>0.20999999999999999</v>
      </c>
      <c r="L62" s="65">
        <v>0</v>
      </c>
      <c r="M62" s="12"/>
      <c r="N62" s="2"/>
      <c r="O62" s="2"/>
      <c r="P62" s="2"/>
      <c r="Q62" s="42">
        <f>IF(ISNUMBER(K62),IF(H62&gt;0,IF(I62&gt;0,J62,0),0),0)</f>
        <v>0</v>
      </c>
      <c r="R62" s="27">
        <f>IF(ISNUMBER(K62)=FALSE,J62,0)</f>
        <v>0</v>
      </c>
    </row>
    <row r="63">
      <c r="A63" s="9"/>
      <c r="B63" s="57" t="s">
        <v>80</v>
      </c>
      <c r="C63" s="1"/>
      <c r="D63" s="1"/>
      <c r="E63" s="58" t="s">
        <v>180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82</v>
      </c>
      <c r="C64" s="1"/>
      <c r="D64" s="1"/>
      <c r="E64" s="58" t="s">
        <v>533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>
      <c r="A65" s="9"/>
      <c r="B65" s="57" t="s">
        <v>84</v>
      </c>
      <c r="C65" s="1"/>
      <c r="D65" s="1"/>
      <c r="E65" s="58" t="s">
        <v>182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 thickBot="1">
      <c r="A66" s="9"/>
      <c r="B66" s="59" t="s">
        <v>86</v>
      </c>
      <c r="C66" s="31"/>
      <c r="D66" s="31"/>
      <c r="E66" s="60" t="s">
        <v>87</v>
      </c>
      <c r="F66" s="31"/>
      <c r="G66" s="31"/>
      <c r="H66" s="61"/>
      <c r="I66" s="31"/>
      <c r="J66" s="61"/>
      <c r="K66" s="31"/>
      <c r="L66" s="31"/>
      <c r="M66" s="12"/>
      <c r="N66" s="2"/>
      <c r="O66" s="2"/>
      <c r="P66" s="2"/>
      <c r="Q66" s="2"/>
    </row>
    <row r="67" thickTop="1" thickBot="1" ht="25" customHeight="1">
      <c r="A67" s="9"/>
      <c r="B67" s="1"/>
      <c r="C67" s="66">
        <v>1</v>
      </c>
      <c r="D67" s="1"/>
      <c r="E67" s="66" t="s">
        <v>111</v>
      </c>
      <c r="F67" s="1"/>
      <c r="G67" s="67" t="s">
        <v>104</v>
      </c>
      <c r="H67" s="68">
        <v>0</v>
      </c>
      <c r="I67" s="67" t="s">
        <v>105</v>
      </c>
      <c r="J67" s="69">
        <f>(L67-H67)</f>
        <v>0</v>
      </c>
      <c r="K67" s="67" t="s">
        <v>106</v>
      </c>
      <c r="L67" s="70">
        <v>0</v>
      </c>
      <c r="M67" s="12"/>
      <c r="N67" s="2"/>
      <c r="O67" s="2"/>
      <c r="P67" s="2"/>
      <c r="Q67" s="42">
        <f>0+Q42+Q47+Q52+Q57+Q62</f>
        <v>0</v>
      </c>
      <c r="R67" s="27">
        <f>0+R42+R47+R52+R57+R62</f>
        <v>0</v>
      </c>
      <c r="S67" s="71">
        <f>Q67*(1+J67)+R67</f>
        <v>0</v>
      </c>
    </row>
    <row r="68" thickTop="1" thickBot="1" ht="25" customHeight="1">
      <c r="A68" s="9"/>
      <c r="B68" s="72"/>
      <c r="C68" s="72"/>
      <c r="D68" s="72"/>
      <c r="E68" s="72"/>
      <c r="F68" s="72"/>
      <c r="G68" s="73" t="s">
        <v>107</v>
      </c>
      <c r="H68" s="74">
        <v>0</v>
      </c>
      <c r="I68" s="73" t="s">
        <v>108</v>
      </c>
      <c r="J68" s="75">
        <v>0</v>
      </c>
      <c r="K68" s="73" t="s">
        <v>109</v>
      </c>
      <c r="L68" s="76">
        <v>0</v>
      </c>
      <c r="M68" s="12"/>
      <c r="N68" s="2"/>
      <c r="O68" s="2"/>
      <c r="P68" s="2"/>
      <c r="Q68" s="2"/>
    </row>
    <row r="69" ht="40" customHeight="1">
      <c r="A69" s="9"/>
      <c r="B69" s="80" t="s">
        <v>183</v>
      </c>
      <c r="C69" s="1"/>
      <c r="D69" s="1"/>
      <c r="E69" s="1"/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>
      <c r="A70" s="9"/>
      <c r="B70" s="50">
        <v>8</v>
      </c>
      <c r="C70" s="51" t="s">
        <v>184</v>
      </c>
      <c r="D70" s="51" t="s">
        <v>7</v>
      </c>
      <c r="E70" s="51" t="s">
        <v>185</v>
      </c>
      <c r="F70" s="51" t="s">
        <v>7</v>
      </c>
      <c r="G70" s="52" t="s">
        <v>124</v>
      </c>
      <c r="H70" s="53">
        <v>78.75</v>
      </c>
      <c r="I70" s="25">
        <v>0</v>
      </c>
      <c r="J70" s="54">
        <v>0</v>
      </c>
      <c r="K70" s="55">
        <v>0.20999999999999999</v>
      </c>
      <c r="L70" s="56"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80</v>
      </c>
      <c r="C71" s="1"/>
      <c r="D71" s="1"/>
      <c r="E71" s="58" t="s">
        <v>186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82</v>
      </c>
      <c r="C72" s="1"/>
      <c r="D72" s="1"/>
      <c r="E72" s="58" t="s">
        <v>534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84</v>
      </c>
      <c r="C73" s="1"/>
      <c r="D73" s="1"/>
      <c r="E73" s="58" t="s">
        <v>188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86</v>
      </c>
      <c r="C74" s="31"/>
      <c r="D74" s="31"/>
      <c r="E74" s="60" t="s">
        <v>87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>
      <c r="A75" s="9"/>
      <c r="B75" s="50">
        <v>9</v>
      </c>
      <c r="C75" s="51" t="s">
        <v>194</v>
      </c>
      <c r="D75" s="51" t="s">
        <v>7</v>
      </c>
      <c r="E75" s="51" t="s">
        <v>195</v>
      </c>
      <c r="F75" s="51" t="s">
        <v>7</v>
      </c>
      <c r="G75" s="52" t="s">
        <v>131</v>
      </c>
      <c r="H75" s="62">
        <v>22222</v>
      </c>
      <c r="I75" s="36">
        <v>0</v>
      </c>
      <c r="J75" s="63">
        <v>0</v>
      </c>
      <c r="K75" s="64">
        <v>0.20999999999999999</v>
      </c>
      <c r="L75" s="65"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>
      <c r="A76" s="9"/>
      <c r="B76" s="57" t="s">
        <v>80</v>
      </c>
      <c r="C76" s="1"/>
      <c r="D76" s="1"/>
      <c r="E76" s="58" t="s">
        <v>196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82</v>
      </c>
      <c r="C77" s="1"/>
      <c r="D77" s="1"/>
      <c r="E77" s="58" t="s">
        <v>535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84</v>
      </c>
      <c r="C78" s="1"/>
      <c r="D78" s="1"/>
      <c r="E78" s="58" t="s">
        <v>193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>
      <c r="A79" s="9"/>
      <c r="B79" s="59" t="s">
        <v>86</v>
      </c>
      <c r="C79" s="31"/>
      <c r="D79" s="31"/>
      <c r="E79" s="60" t="s">
        <v>87</v>
      </c>
      <c r="F79" s="31"/>
      <c r="G79" s="31"/>
      <c r="H79" s="61"/>
      <c r="I79" s="31"/>
      <c r="J79" s="61"/>
      <c r="K79" s="31"/>
      <c r="L79" s="31"/>
      <c r="M79" s="12"/>
      <c r="N79" s="2"/>
      <c r="O79" s="2"/>
      <c r="P79" s="2"/>
      <c r="Q79" s="2"/>
    </row>
    <row r="80" thickTop="1">
      <c r="A80" s="9"/>
      <c r="B80" s="50">
        <v>10</v>
      </c>
      <c r="C80" s="51" t="s">
        <v>198</v>
      </c>
      <c r="D80" s="51" t="s">
        <v>7</v>
      </c>
      <c r="E80" s="51" t="s">
        <v>199</v>
      </c>
      <c r="F80" s="51" t="s">
        <v>7</v>
      </c>
      <c r="G80" s="52" t="s">
        <v>131</v>
      </c>
      <c r="H80" s="62">
        <v>561.35000000000002</v>
      </c>
      <c r="I80" s="36">
        <v>0</v>
      </c>
      <c r="J80" s="63">
        <v>0</v>
      </c>
      <c r="K80" s="64">
        <v>0.20999999999999999</v>
      </c>
      <c r="L80" s="65"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80</v>
      </c>
      <c r="C81" s="1"/>
      <c r="D81" s="1"/>
      <c r="E81" s="58" t="s">
        <v>200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82</v>
      </c>
      <c r="C82" s="1"/>
      <c r="D82" s="1"/>
      <c r="E82" s="58" t="s">
        <v>536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84</v>
      </c>
      <c r="C83" s="1"/>
      <c r="D83" s="1"/>
      <c r="E83" s="58" t="s">
        <v>202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86</v>
      </c>
      <c r="C84" s="31"/>
      <c r="D84" s="31"/>
      <c r="E84" s="60" t="s">
        <v>87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>
      <c r="A85" s="9"/>
      <c r="B85" s="50">
        <v>11</v>
      </c>
      <c r="C85" s="51" t="s">
        <v>203</v>
      </c>
      <c r="D85" s="51"/>
      <c r="E85" s="51" t="s">
        <v>204</v>
      </c>
      <c r="F85" s="51" t="s">
        <v>7</v>
      </c>
      <c r="G85" s="52" t="s">
        <v>131</v>
      </c>
      <c r="H85" s="62">
        <v>11111</v>
      </c>
      <c r="I85" s="36">
        <v>0</v>
      </c>
      <c r="J85" s="63">
        <v>0</v>
      </c>
      <c r="K85" s="64">
        <v>0.20999999999999999</v>
      </c>
      <c r="L85" s="65"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7" t="s">
        <v>80</v>
      </c>
      <c r="C86" s="1"/>
      <c r="D86" s="1"/>
      <c r="E86" s="58" t="s">
        <v>205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82</v>
      </c>
      <c r="C87" s="1"/>
      <c r="D87" s="1"/>
      <c r="E87" s="58" t="s">
        <v>537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84</v>
      </c>
      <c r="C88" s="1"/>
      <c r="D88" s="1"/>
      <c r="E88" s="58" t="s">
        <v>207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>
      <c r="A89" s="9"/>
      <c r="B89" s="59" t="s">
        <v>86</v>
      </c>
      <c r="C89" s="31"/>
      <c r="D89" s="31"/>
      <c r="E89" s="60" t="s">
        <v>87</v>
      </c>
      <c r="F89" s="31"/>
      <c r="G89" s="31"/>
      <c r="H89" s="61"/>
      <c r="I89" s="31"/>
      <c r="J89" s="61"/>
      <c r="K89" s="31"/>
      <c r="L89" s="31"/>
      <c r="M89" s="12"/>
      <c r="N89" s="2"/>
      <c r="O89" s="2"/>
      <c r="P89" s="2"/>
      <c r="Q89" s="2"/>
    </row>
    <row r="90" thickTop="1">
      <c r="A90" s="9"/>
      <c r="B90" s="50">
        <v>12</v>
      </c>
      <c r="C90" s="51" t="s">
        <v>208</v>
      </c>
      <c r="D90" s="51"/>
      <c r="E90" s="51" t="s">
        <v>209</v>
      </c>
      <c r="F90" s="51" t="s">
        <v>7</v>
      </c>
      <c r="G90" s="52" t="s">
        <v>131</v>
      </c>
      <c r="H90" s="62">
        <v>11111</v>
      </c>
      <c r="I90" s="36">
        <v>0</v>
      </c>
      <c r="J90" s="63">
        <v>0</v>
      </c>
      <c r="K90" s="64">
        <v>0.20999999999999999</v>
      </c>
      <c r="L90" s="65"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>
      <c r="A91" s="9"/>
      <c r="B91" s="57" t="s">
        <v>80</v>
      </c>
      <c r="C91" s="1"/>
      <c r="D91" s="1"/>
      <c r="E91" s="58" t="s">
        <v>210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82</v>
      </c>
      <c r="C92" s="1"/>
      <c r="D92" s="1"/>
      <c r="E92" s="58" t="s">
        <v>537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84</v>
      </c>
      <c r="C93" s="1"/>
      <c r="D93" s="1"/>
      <c r="E93" s="58" t="s">
        <v>207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>
      <c r="A94" s="9"/>
      <c r="B94" s="59" t="s">
        <v>86</v>
      </c>
      <c r="C94" s="31"/>
      <c r="D94" s="31"/>
      <c r="E94" s="60" t="s">
        <v>87</v>
      </c>
      <c r="F94" s="31"/>
      <c r="G94" s="31"/>
      <c r="H94" s="61"/>
      <c r="I94" s="31"/>
      <c r="J94" s="61"/>
      <c r="K94" s="31"/>
      <c r="L94" s="31"/>
      <c r="M94" s="12"/>
      <c r="N94" s="2"/>
      <c r="O94" s="2"/>
      <c r="P94" s="2"/>
      <c r="Q94" s="2"/>
    </row>
    <row r="95" thickTop="1">
      <c r="A95" s="9"/>
      <c r="B95" s="50">
        <v>13</v>
      </c>
      <c r="C95" s="51" t="s">
        <v>211</v>
      </c>
      <c r="D95" s="51"/>
      <c r="E95" s="51" t="s">
        <v>212</v>
      </c>
      <c r="F95" s="51" t="s">
        <v>7</v>
      </c>
      <c r="G95" s="52" t="s">
        <v>124</v>
      </c>
      <c r="H95" s="62">
        <v>500</v>
      </c>
      <c r="I95" s="36">
        <v>0</v>
      </c>
      <c r="J95" s="63">
        <v>0</v>
      </c>
      <c r="K95" s="64">
        <v>0.20999999999999999</v>
      </c>
      <c r="L95" s="65"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>
      <c r="A96" s="9"/>
      <c r="B96" s="57" t="s">
        <v>80</v>
      </c>
      <c r="C96" s="1"/>
      <c r="D96" s="1"/>
      <c r="E96" s="58" t="s">
        <v>213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82</v>
      </c>
      <c r="C97" s="1"/>
      <c r="D97" s="1"/>
      <c r="E97" s="58" t="s">
        <v>538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84</v>
      </c>
      <c r="C98" s="1"/>
      <c r="D98" s="1"/>
      <c r="E98" s="58" t="s">
        <v>207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thickBot="1">
      <c r="A99" s="9"/>
      <c r="B99" s="59" t="s">
        <v>86</v>
      </c>
      <c r="C99" s="31"/>
      <c r="D99" s="31"/>
      <c r="E99" s="60" t="s">
        <v>87</v>
      </c>
      <c r="F99" s="31"/>
      <c r="G99" s="31"/>
      <c r="H99" s="61"/>
      <c r="I99" s="31"/>
      <c r="J99" s="61"/>
      <c r="K99" s="31"/>
      <c r="L99" s="31"/>
      <c r="M99" s="12"/>
      <c r="N99" s="2"/>
      <c r="O99" s="2"/>
      <c r="P99" s="2"/>
      <c r="Q99" s="2"/>
    </row>
    <row r="100" thickTop="1" thickBot="1" ht="25" customHeight="1">
      <c r="A100" s="9"/>
      <c r="B100" s="1"/>
      <c r="C100" s="66">
        <v>5</v>
      </c>
      <c r="D100" s="1"/>
      <c r="E100" s="66" t="s">
        <v>112</v>
      </c>
      <c r="F100" s="1"/>
      <c r="G100" s="67" t="s">
        <v>104</v>
      </c>
      <c r="H100" s="68">
        <v>0</v>
      </c>
      <c r="I100" s="67" t="s">
        <v>105</v>
      </c>
      <c r="J100" s="69">
        <f>(L100-H100)</f>
        <v>0</v>
      </c>
      <c r="K100" s="67" t="s">
        <v>106</v>
      </c>
      <c r="L100" s="70">
        <v>0</v>
      </c>
      <c r="M100" s="12"/>
      <c r="N100" s="2"/>
      <c r="O100" s="2"/>
      <c r="P100" s="2"/>
      <c r="Q100" s="42">
        <f>0+Q70+Q75+Q80+Q85+Q90+Q95</f>
        <v>0</v>
      </c>
      <c r="R100" s="27">
        <f>0+R70+R75+R80+R85+R90+R95</f>
        <v>0</v>
      </c>
      <c r="S100" s="71">
        <f>Q100*(1+J100)+R100</f>
        <v>0</v>
      </c>
    </row>
    <row r="101" thickTop="1" thickBot="1" ht="25" customHeight="1">
      <c r="A101" s="9"/>
      <c r="B101" s="72"/>
      <c r="C101" s="72"/>
      <c r="D101" s="72"/>
      <c r="E101" s="72"/>
      <c r="F101" s="72"/>
      <c r="G101" s="73" t="s">
        <v>107</v>
      </c>
      <c r="H101" s="74">
        <v>0</v>
      </c>
      <c r="I101" s="73" t="s">
        <v>108</v>
      </c>
      <c r="J101" s="75">
        <v>0</v>
      </c>
      <c r="K101" s="73" t="s">
        <v>109</v>
      </c>
      <c r="L101" s="76">
        <v>0</v>
      </c>
      <c r="M101" s="12"/>
      <c r="N101" s="2"/>
      <c r="O101" s="2"/>
      <c r="P101" s="2"/>
      <c r="Q101" s="2"/>
    </row>
    <row r="102" ht="40" customHeight="1">
      <c r="A102" s="9"/>
      <c r="B102" s="80" t="s">
        <v>219</v>
      </c>
      <c r="C102" s="1"/>
      <c r="D102" s="1"/>
      <c r="E102" s="1"/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0">
        <v>14</v>
      </c>
      <c r="C103" s="51" t="s">
        <v>220</v>
      </c>
      <c r="D103" s="51" t="s">
        <v>7</v>
      </c>
      <c r="E103" s="51" t="s">
        <v>221</v>
      </c>
      <c r="F103" s="51" t="s">
        <v>7</v>
      </c>
      <c r="G103" s="52" t="s">
        <v>222</v>
      </c>
      <c r="H103" s="53">
        <v>330</v>
      </c>
      <c r="I103" s="25">
        <v>0</v>
      </c>
      <c r="J103" s="54">
        <v>0</v>
      </c>
      <c r="K103" s="55">
        <v>0.20999999999999999</v>
      </c>
      <c r="L103" s="56">
        <v>0</v>
      </c>
      <c r="M103" s="12"/>
      <c r="N103" s="2"/>
      <c r="O103" s="2"/>
      <c r="P103" s="2"/>
      <c r="Q103" s="42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7" t="s">
        <v>80</v>
      </c>
      <c r="C104" s="1"/>
      <c r="D104" s="1"/>
      <c r="E104" s="58" t="s">
        <v>223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>
      <c r="A105" s="9"/>
      <c r="B105" s="57" t="s">
        <v>82</v>
      </c>
      <c r="C105" s="1"/>
      <c r="D105" s="1"/>
      <c r="E105" s="58" t="s">
        <v>539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84</v>
      </c>
      <c r="C106" s="1"/>
      <c r="D106" s="1"/>
      <c r="E106" s="58" t="s">
        <v>225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thickBot="1">
      <c r="A107" s="9"/>
      <c r="B107" s="59" t="s">
        <v>86</v>
      </c>
      <c r="C107" s="31"/>
      <c r="D107" s="31"/>
      <c r="E107" s="60" t="s">
        <v>87</v>
      </c>
      <c r="F107" s="31"/>
      <c r="G107" s="31"/>
      <c r="H107" s="61"/>
      <c r="I107" s="31"/>
      <c r="J107" s="61"/>
      <c r="K107" s="31"/>
      <c r="L107" s="31"/>
      <c r="M107" s="12"/>
      <c r="N107" s="2"/>
      <c r="O107" s="2"/>
      <c r="P107" s="2"/>
      <c r="Q107" s="2"/>
    </row>
    <row r="108" thickTop="1">
      <c r="A108" s="9"/>
      <c r="B108" s="50">
        <v>15</v>
      </c>
      <c r="C108" s="51" t="s">
        <v>226</v>
      </c>
      <c r="D108" s="51" t="s">
        <v>7</v>
      </c>
      <c r="E108" s="51" t="s">
        <v>227</v>
      </c>
      <c r="F108" s="51" t="s">
        <v>7</v>
      </c>
      <c r="G108" s="52" t="s">
        <v>222</v>
      </c>
      <c r="H108" s="62">
        <v>21</v>
      </c>
      <c r="I108" s="36">
        <v>0</v>
      </c>
      <c r="J108" s="63">
        <v>0</v>
      </c>
      <c r="K108" s="64">
        <v>0.20999999999999999</v>
      </c>
      <c r="L108" s="65">
        <v>0</v>
      </c>
      <c r="M108" s="12"/>
      <c r="N108" s="2"/>
      <c r="O108" s="2"/>
      <c r="P108" s="2"/>
      <c r="Q108" s="42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7" t="s">
        <v>80</v>
      </c>
      <c r="C109" s="1"/>
      <c r="D109" s="1"/>
      <c r="E109" s="58" t="s">
        <v>228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>
      <c r="A110" s="9"/>
      <c r="B110" s="57" t="s">
        <v>82</v>
      </c>
      <c r="C110" s="1"/>
      <c r="D110" s="1"/>
      <c r="E110" s="58" t="s">
        <v>514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84</v>
      </c>
      <c r="C111" s="1"/>
      <c r="D111" s="1"/>
      <c r="E111" s="58" t="s">
        <v>230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thickBot="1">
      <c r="A112" s="9"/>
      <c r="B112" s="59" t="s">
        <v>86</v>
      </c>
      <c r="C112" s="31"/>
      <c r="D112" s="31"/>
      <c r="E112" s="60" t="s">
        <v>87</v>
      </c>
      <c r="F112" s="31"/>
      <c r="G112" s="31"/>
      <c r="H112" s="61"/>
      <c r="I112" s="31"/>
      <c r="J112" s="61"/>
      <c r="K112" s="31"/>
      <c r="L112" s="31"/>
      <c r="M112" s="12"/>
      <c r="N112" s="2"/>
      <c r="O112" s="2"/>
      <c r="P112" s="2"/>
      <c r="Q112" s="2"/>
    </row>
    <row r="113" thickTop="1">
      <c r="A113" s="9"/>
      <c r="B113" s="50">
        <v>16</v>
      </c>
      <c r="C113" s="51" t="s">
        <v>231</v>
      </c>
      <c r="D113" s="51" t="s">
        <v>7</v>
      </c>
      <c r="E113" s="51" t="s">
        <v>232</v>
      </c>
      <c r="F113" s="51" t="s">
        <v>7</v>
      </c>
      <c r="G113" s="52" t="s">
        <v>101</v>
      </c>
      <c r="H113" s="62">
        <v>61</v>
      </c>
      <c r="I113" s="36">
        <v>0</v>
      </c>
      <c r="J113" s="63">
        <v>0</v>
      </c>
      <c r="K113" s="64">
        <v>0.20999999999999999</v>
      </c>
      <c r="L113" s="65"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7" t="s">
        <v>80</v>
      </c>
      <c r="C114" s="1"/>
      <c r="D114" s="1"/>
      <c r="E114" s="58" t="s">
        <v>233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82</v>
      </c>
      <c r="C115" s="1"/>
      <c r="D115" s="1"/>
      <c r="E115" s="58" t="s">
        <v>540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84</v>
      </c>
      <c r="C116" s="1"/>
      <c r="D116" s="1"/>
      <c r="E116" s="58" t="s">
        <v>235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thickBot="1">
      <c r="A117" s="9"/>
      <c r="B117" s="59" t="s">
        <v>86</v>
      </c>
      <c r="C117" s="31"/>
      <c r="D117" s="31"/>
      <c r="E117" s="60" t="s">
        <v>87</v>
      </c>
      <c r="F117" s="31"/>
      <c r="G117" s="31"/>
      <c r="H117" s="61"/>
      <c r="I117" s="31"/>
      <c r="J117" s="61"/>
      <c r="K117" s="31"/>
      <c r="L117" s="31"/>
      <c r="M117" s="12"/>
      <c r="N117" s="2"/>
      <c r="O117" s="2"/>
      <c r="P117" s="2"/>
      <c r="Q117" s="2"/>
    </row>
    <row r="118" thickTop="1">
      <c r="A118" s="9"/>
      <c r="B118" s="50">
        <v>17</v>
      </c>
      <c r="C118" s="51" t="s">
        <v>236</v>
      </c>
      <c r="D118" s="51" t="s">
        <v>7</v>
      </c>
      <c r="E118" s="51" t="s">
        <v>237</v>
      </c>
      <c r="F118" s="51" t="s">
        <v>7</v>
      </c>
      <c r="G118" s="52" t="s">
        <v>101</v>
      </c>
      <c r="H118" s="62">
        <v>55</v>
      </c>
      <c r="I118" s="36">
        <v>0</v>
      </c>
      <c r="J118" s="63">
        <v>0</v>
      </c>
      <c r="K118" s="64">
        <v>0.20999999999999999</v>
      </c>
      <c r="L118" s="65">
        <v>0</v>
      </c>
      <c r="M118" s="12"/>
      <c r="N118" s="2"/>
      <c r="O118" s="2"/>
      <c r="P118" s="2"/>
      <c r="Q118" s="42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57" t="s">
        <v>80</v>
      </c>
      <c r="C119" s="1"/>
      <c r="D119" s="1"/>
      <c r="E119" s="58" t="s">
        <v>228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>
      <c r="A120" s="9"/>
      <c r="B120" s="57" t="s">
        <v>82</v>
      </c>
      <c r="C120" s="1"/>
      <c r="D120" s="1"/>
      <c r="E120" s="58" t="s">
        <v>541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84</v>
      </c>
      <c r="C121" s="1"/>
      <c r="D121" s="1"/>
      <c r="E121" s="58" t="s">
        <v>239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>
      <c r="A122" s="9"/>
      <c r="B122" s="59" t="s">
        <v>86</v>
      </c>
      <c r="C122" s="31"/>
      <c r="D122" s="31"/>
      <c r="E122" s="60" t="s">
        <v>87</v>
      </c>
      <c r="F122" s="31"/>
      <c r="G122" s="31"/>
      <c r="H122" s="61"/>
      <c r="I122" s="31"/>
      <c r="J122" s="61"/>
      <c r="K122" s="31"/>
      <c r="L122" s="31"/>
      <c r="M122" s="12"/>
      <c r="N122" s="2"/>
      <c r="O122" s="2"/>
      <c r="P122" s="2"/>
      <c r="Q122" s="2"/>
    </row>
    <row r="123" thickTop="1">
      <c r="A123" s="9"/>
      <c r="B123" s="50">
        <v>18</v>
      </c>
      <c r="C123" s="51" t="s">
        <v>240</v>
      </c>
      <c r="D123" s="51" t="s">
        <v>7</v>
      </c>
      <c r="E123" s="51" t="s">
        <v>241</v>
      </c>
      <c r="F123" s="51" t="s">
        <v>7</v>
      </c>
      <c r="G123" s="52" t="s">
        <v>101</v>
      </c>
      <c r="H123" s="62">
        <v>6</v>
      </c>
      <c r="I123" s="36">
        <v>0</v>
      </c>
      <c r="J123" s="63">
        <v>0</v>
      </c>
      <c r="K123" s="64">
        <v>0.20999999999999999</v>
      </c>
      <c r="L123" s="65"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57" t="s">
        <v>80</v>
      </c>
      <c r="C124" s="1"/>
      <c r="D124" s="1"/>
      <c r="E124" s="58" t="s">
        <v>242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>
      <c r="A125" s="9"/>
      <c r="B125" s="57" t="s">
        <v>82</v>
      </c>
      <c r="C125" s="1"/>
      <c r="D125" s="1"/>
      <c r="E125" s="58" t="s">
        <v>243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84</v>
      </c>
      <c r="C126" s="1"/>
      <c r="D126" s="1"/>
      <c r="E126" s="58" t="s">
        <v>235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thickBot="1">
      <c r="A127" s="9"/>
      <c r="B127" s="59" t="s">
        <v>86</v>
      </c>
      <c r="C127" s="31"/>
      <c r="D127" s="31"/>
      <c r="E127" s="60" t="s">
        <v>87</v>
      </c>
      <c r="F127" s="31"/>
      <c r="G127" s="31"/>
      <c r="H127" s="61"/>
      <c r="I127" s="31"/>
      <c r="J127" s="61"/>
      <c r="K127" s="31"/>
      <c r="L127" s="31"/>
      <c r="M127" s="12"/>
      <c r="N127" s="2"/>
      <c r="O127" s="2"/>
      <c r="P127" s="2"/>
      <c r="Q127" s="2"/>
    </row>
    <row r="128" thickTop="1">
      <c r="A128" s="9"/>
      <c r="B128" s="50">
        <v>19</v>
      </c>
      <c r="C128" s="51" t="s">
        <v>249</v>
      </c>
      <c r="D128" s="51" t="s">
        <v>7</v>
      </c>
      <c r="E128" s="51" t="s">
        <v>250</v>
      </c>
      <c r="F128" s="51" t="s">
        <v>7</v>
      </c>
      <c r="G128" s="52" t="s">
        <v>101</v>
      </c>
      <c r="H128" s="62">
        <v>12</v>
      </c>
      <c r="I128" s="36">
        <v>0</v>
      </c>
      <c r="J128" s="63">
        <v>0</v>
      </c>
      <c r="K128" s="64">
        <v>0.20999999999999999</v>
      </c>
      <c r="L128" s="65"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57" t="s">
        <v>80</v>
      </c>
      <c r="C129" s="1"/>
      <c r="D129" s="1"/>
      <c r="E129" s="58" t="s">
        <v>242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82</v>
      </c>
      <c r="C130" s="1"/>
      <c r="D130" s="1"/>
      <c r="E130" s="58" t="s">
        <v>542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>
      <c r="A131" s="9"/>
      <c r="B131" s="57" t="s">
        <v>84</v>
      </c>
      <c r="C131" s="1"/>
      <c r="D131" s="1"/>
      <c r="E131" s="58" t="s">
        <v>252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thickBot="1">
      <c r="A132" s="9"/>
      <c r="B132" s="59" t="s">
        <v>86</v>
      </c>
      <c r="C132" s="31"/>
      <c r="D132" s="31"/>
      <c r="E132" s="60" t="s">
        <v>87</v>
      </c>
      <c r="F132" s="31"/>
      <c r="G132" s="31"/>
      <c r="H132" s="61"/>
      <c r="I132" s="31"/>
      <c r="J132" s="61"/>
      <c r="K132" s="31"/>
      <c r="L132" s="31"/>
      <c r="M132" s="12"/>
      <c r="N132" s="2"/>
      <c r="O132" s="2"/>
      <c r="P132" s="2"/>
      <c r="Q132" s="2"/>
    </row>
    <row r="133" thickTop="1">
      <c r="A133" s="9"/>
      <c r="B133" s="50">
        <v>20</v>
      </c>
      <c r="C133" s="51" t="s">
        <v>253</v>
      </c>
      <c r="D133" s="51" t="s">
        <v>7</v>
      </c>
      <c r="E133" s="51" t="s">
        <v>254</v>
      </c>
      <c r="F133" s="51" t="s">
        <v>7</v>
      </c>
      <c r="G133" s="52" t="s">
        <v>101</v>
      </c>
      <c r="H133" s="62">
        <v>3</v>
      </c>
      <c r="I133" s="36">
        <v>0</v>
      </c>
      <c r="J133" s="63">
        <v>0</v>
      </c>
      <c r="K133" s="64">
        <v>0.20999999999999999</v>
      </c>
      <c r="L133" s="65">
        <v>0</v>
      </c>
      <c r="M133" s="12"/>
      <c r="N133" s="2"/>
      <c r="O133" s="2"/>
      <c r="P133" s="2"/>
      <c r="Q133" s="42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57" t="s">
        <v>80</v>
      </c>
      <c r="C134" s="1"/>
      <c r="D134" s="1"/>
      <c r="E134" s="58" t="s">
        <v>255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82</v>
      </c>
      <c r="C135" s="1"/>
      <c r="D135" s="1"/>
      <c r="E135" s="58" t="s">
        <v>543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>
      <c r="A136" s="9"/>
      <c r="B136" s="57" t="s">
        <v>84</v>
      </c>
      <c r="C136" s="1"/>
      <c r="D136" s="1"/>
      <c r="E136" s="58" t="s">
        <v>257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thickBot="1">
      <c r="A137" s="9"/>
      <c r="B137" s="59" t="s">
        <v>86</v>
      </c>
      <c r="C137" s="31"/>
      <c r="D137" s="31"/>
      <c r="E137" s="60" t="s">
        <v>87</v>
      </c>
      <c r="F137" s="31"/>
      <c r="G137" s="31"/>
      <c r="H137" s="61"/>
      <c r="I137" s="31"/>
      <c r="J137" s="61"/>
      <c r="K137" s="31"/>
      <c r="L137" s="31"/>
      <c r="M137" s="12"/>
      <c r="N137" s="2"/>
      <c r="O137" s="2"/>
      <c r="P137" s="2"/>
      <c r="Q137" s="2"/>
    </row>
    <row r="138" thickTop="1">
      <c r="A138" s="9"/>
      <c r="B138" s="50">
        <v>21</v>
      </c>
      <c r="C138" s="51" t="s">
        <v>258</v>
      </c>
      <c r="D138" s="51" t="s">
        <v>7</v>
      </c>
      <c r="E138" s="51" t="s">
        <v>259</v>
      </c>
      <c r="F138" s="51" t="s">
        <v>7</v>
      </c>
      <c r="G138" s="52" t="s">
        <v>101</v>
      </c>
      <c r="H138" s="62">
        <v>3</v>
      </c>
      <c r="I138" s="36">
        <v>0</v>
      </c>
      <c r="J138" s="63">
        <v>0</v>
      </c>
      <c r="K138" s="64">
        <v>0.20999999999999999</v>
      </c>
      <c r="L138" s="65">
        <v>0</v>
      </c>
      <c r="M138" s="12"/>
      <c r="N138" s="2"/>
      <c r="O138" s="2"/>
      <c r="P138" s="2"/>
      <c r="Q138" s="42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57" t="s">
        <v>80</v>
      </c>
      <c r="C139" s="1"/>
      <c r="D139" s="1"/>
      <c r="E139" s="58" t="s">
        <v>228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82</v>
      </c>
      <c r="C140" s="1"/>
      <c r="D140" s="1"/>
      <c r="E140" s="58" t="s">
        <v>544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>
      <c r="A141" s="9"/>
      <c r="B141" s="57" t="s">
        <v>84</v>
      </c>
      <c r="C141" s="1"/>
      <c r="D141" s="1"/>
      <c r="E141" s="58" t="s">
        <v>261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 thickBot="1">
      <c r="A142" s="9"/>
      <c r="B142" s="59" t="s">
        <v>86</v>
      </c>
      <c r="C142" s="31"/>
      <c r="D142" s="31"/>
      <c r="E142" s="60" t="s">
        <v>87</v>
      </c>
      <c r="F142" s="31"/>
      <c r="G142" s="31"/>
      <c r="H142" s="61"/>
      <c r="I142" s="31"/>
      <c r="J142" s="61"/>
      <c r="K142" s="31"/>
      <c r="L142" s="31"/>
      <c r="M142" s="12"/>
      <c r="N142" s="2"/>
      <c r="O142" s="2"/>
      <c r="P142" s="2"/>
      <c r="Q142" s="2"/>
    </row>
    <row r="143" thickTop="1">
      <c r="A143" s="9"/>
      <c r="B143" s="50">
        <v>22</v>
      </c>
      <c r="C143" s="51" t="s">
        <v>265</v>
      </c>
      <c r="D143" s="51" t="s">
        <v>7</v>
      </c>
      <c r="E143" s="51" t="s">
        <v>266</v>
      </c>
      <c r="F143" s="51" t="s">
        <v>7</v>
      </c>
      <c r="G143" s="52" t="s">
        <v>101</v>
      </c>
      <c r="H143" s="62">
        <v>2</v>
      </c>
      <c r="I143" s="36">
        <v>0</v>
      </c>
      <c r="J143" s="63">
        <v>0</v>
      </c>
      <c r="K143" s="64">
        <v>0.20999999999999999</v>
      </c>
      <c r="L143" s="65">
        <v>0</v>
      </c>
      <c r="M143" s="12"/>
      <c r="N143" s="2"/>
      <c r="O143" s="2"/>
      <c r="P143" s="2"/>
      <c r="Q143" s="42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57" t="s">
        <v>80</v>
      </c>
      <c r="C144" s="1"/>
      <c r="D144" s="1"/>
      <c r="E144" s="58" t="s">
        <v>228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82</v>
      </c>
      <c r="C145" s="1"/>
      <c r="D145" s="1"/>
      <c r="E145" s="58" t="s">
        <v>545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>
      <c r="A146" s="9"/>
      <c r="B146" s="57" t="s">
        <v>84</v>
      </c>
      <c r="C146" s="1"/>
      <c r="D146" s="1"/>
      <c r="E146" s="58" t="s">
        <v>261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 thickBot="1">
      <c r="A147" s="9"/>
      <c r="B147" s="59" t="s">
        <v>86</v>
      </c>
      <c r="C147" s="31"/>
      <c r="D147" s="31"/>
      <c r="E147" s="60" t="s">
        <v>87</v>
      </c>
      <c r="F147" s="31"/>
      <c r="G147" s="31"/>
      <c r="H147" s="61"/>
      <c r="I147" s="31"/>
      <c r="J147" s="61"/>
      <c r="K147" s="31"/>
      <c r="L147" s="31"/>
      <c r="M147" s="12"/>
      <c r="N147" s="2"/>
      <c r="O147" s="2"/>
      <c r="P147" s="2"/>
      <c r="Q147" s="2"/>
    </row>
    <row r="148" thickTop="1">
      <c r="A148" s="9"/>
      <c r="B148" s="50">
        <v>23</v>
      </c>
      <c r="C148" s="51" t="s">
        <v>267</v>
      </c>
      <c r="D148" s="51" t="s">
        <v>7</v>
      </c>
      <c r="E148" s="51" t="s">
        <v>268</v>
      </c>
      <c r="F148" s="51" t="s">
        <v>7</v>
      </c>
      <c r="G148" s="52" t="s">
        <v>101</v>
      </c>
      <c r="H148" s="62">
        <v>10</v>
      </c>
      <c r="I148" s="36">
        <v>0</v>
      </c>
      <c r="J148" s="63">
        <v>0</v>
      </c>
      <c r="K148" s="64">
        <v>0.20999999999999999</v>
      </c>
      <c r="L148" s="65">
        <v>0</v>
      </c>
      <c r="M148" s="12"/>
      <c r="N148" s="2"/>
      <c r="O148" s="2"/>
      <c r="P148" s="2"/>
      <c r="Q148" s="42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57" t="s">
        <v>80</v>
      </c>
      <c r="C149" s="1"/>
      <c r="D149" s="1"/>
      <c r="E149" s="58" t="s">
        <v>242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82</v>
      </c>
      <c r="C150" s="1"/>
      <c r="D150" s="1"/>
      <c r="E150" s="58" t="s">
        <v>546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>
      <c r="A151" s="9"/>
      <c r="B151" s="57" t="s">
        <v>84</v>
      </c>
      <c r="C151" s="1"/>
      <c r="D151" s="1"/>
      <c r="E151" s="58" t="s">
        <v>270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thickBot="1">
      <c r="A152" s="9"/>
      <c r="B152" s="59" t="s">
        <v>86</v>
      </c>
      <c r="C152" s="31"/>
      <c r="D152" s="31"/>
      <c r="E152" s="60" t="s">
        <v>87</v>
      </c>
      <c r="F152" s="31"/>
      <c r="G152" s="31"/>
      <c r="H152" s="61"/>
      <c r="I152" s="31"/>
      <c r="J152" s="61"/>
      <c r="K152" s="31"/>
      <c r="L152" s="31"/>
      <c r="M152" s="12"/>
      <c r="N152" s="2"/>
      <c r="O152" s="2"/>
      <c r="P152" s="2"/>
      <c r="Q152" s="2"/>
    </row>
    <row r="153" thickTop="1">
      <c r="A153" s="9"/>
      <c r="B153" s="50">
        <v>24</v>
      </c>
      <c r="C153" s="51" t="s">
        <v>271</v>
      </c>
      <c r="D153" s="51" t="s">
        <v>7</v>
      </c>
      <c r="E153" s="51" t="s">
        <v>272</v>
      </c>
      <c r="F153" s="51" t="s">
        <v>7</v>
      </c>
      <c r="G153" s="52" t="s">
        <v>101</v>
      </c>
      <c r="H153" s="62">
        <v>5</v>
      </c>
      <c r="I153" s="36">
        <v>0</v>
      </c>
      <c r="J153" s="63">
        <v>0</v>
      </c>
      <c r="K153" s="64">
        <v>0.20999999999999999</v>
      </c>
      <c r="L153" s="65">
        <v>0</v>
      </c>
      <c r="M153" s="12"/>
      <c r="N153" s="2"/>
      <c r="O153" s="2"/>
      <c r="P153" s="2"/>
      <c r="Q153" s="42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57" t="s">
        <v>80</v>
      </c>
      <c r="C154" s="1"/>
      <c r="D154" s="1"/>
      <c r="E154" s="58" t="s">
        <v>255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82</v>
      </c>
      <c r="C155" s="1"/>
      <c r="D155" s="1"/>
      <c r="E155" s="58" t="s">
        <v>547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>
      <c r="A156" s="9"/>
      <c r="B156" s="57" t="s">
        <v>84</v>
      </c>
      <c r="C156" s="1"/>
      <c r="D156" s="1"/>
      <c r="E156" s="58" t="s">
        <v>273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thickBot="1">
      <c r="A157" s="9"/>
      <c r="B157" s="59" t="s">
        <v>86</v>
      </c>
      <c r="C157" s="31"/>
      <c r="D157" s="31"/>
      <c r="E157" s="60" t="s">
        <v>87</v>
      </c>
      <c r="F157" s="31"/>
      <c r="G157" s="31"/>
      <c r="H157" s="61"/>
      <c r="I157" s="31"/>
      <c r="J157" s="61"/>
      <c r="K157" s="31"/>
      <c r="L157" s="31"/>
      <c r="M157" s="12"/>
      <c r="N157" s="2"/>
      <c r="O157" s="2"/>
      <c r="P157" s="2"/>
      <c r="Q157" s="2"/>
    </row>
    <row r="158" thickTop="1">
      <c r="A158" s="9"/>
      <c r="B158" s="50">
        <v>25</v>
      </c>
      <c r="C158" s="51" t="s">
        <v>548</v>
      </c>
      <c r="D158" s="51" t="s">
        <v>7</v>
      </c>
      <c r="E158" s="51" t="s">
        <v>549</v>
      </c>
      <c r="F158" s="51" t="s">
        <v>7</v>
      </c>
      <c r="G158" s="52" t="s">
        <v>101</v>
      </c>
      <c r="H158" s="62">
        <v>2</v>
      </c>
      <c r="I158" s="36">
        <v>0</v>
      </c>
      <c r="J158" s="63">
        <v>0</v>
      </c>
      <c r="K158" s="64">
        <v>0.20999999999999999</v>
      </c>
      <c r="L158" s="65">
        <v>0</v>
      </c>
      <c r="M158" s="12"/>
      <c r="N158" s="2"/>
      <c r="O158" s="2"/>
      <c r="P158" s="2"/>
      <c r="Q158" s="42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57" t="s">
        <v>80</v>
      </c>
      <c r="C159" s="1"/>
      <c r="D159" s="1"/>
      <c r="E159" s="58" t="s">
        <v>242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82</v>
      </c>
      <c r="C160" s="1"/>
      <c r="D160" s="1"/>
      <c r="E160" s="58" t="s">
        <v>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>
      <c r="A161" s="9"/>
      <c r="B161" s="57" t="s">
        <v>84</v>
      </c>
      <c r="C161" s="1"/>
      <c r="D161" s="1"/>
      <c r="E161" s="58" t="s">
        <v>252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thickBot="1">
      <c r="A162" s="9"/>
      <c r="B162" s="59" t="s">
        <v>86</v>
      </c>
      <c r="C162" s="31"/>
      <c r="D162" s="31"/>
      <c r="E162" s="60" t="s">
        <v>87</v>
      </c>
      <c r="F162" s="31"/>
      <c r="G162" s="31"/>
      <c r="H162" s="61"/>
      <c r="I162" s="31"/>
      <c r="J162" s="61"/>
      <c r="K162" s="31"/>
      <c r="L162" s="31"/>
      <c r="M162" s="12"/>
      <c r="N162" s="2"/>
      <c r="O162" s="2"/>
      <c r="P162" s="2"/>
      <c r="Q162" s="2"/>
    </row>
    <row r="163" thickTop="1">
      <c r="A163" s="9"/>
      <c r="B163" s="50">
        <v>26</v>
      </c>
      <c r="C163" s="51" t="s">
        <v>274</v>
      </c>
      <c r="D163" s="51" t="s">
        <v>7</v>
      </c>
      <c r="E163" s="51" t="s">
        <v>275</v>
      </c>
      <c r="F163" s="51" t="s">
        <v>7</v>
      </c>
      <c r="G163" s="52" t="s">
        <v>131</v>
      </c>
      <c r="H163" s="62">
        <v>910.5</v>
      </c>
      <c r="I163" s="36">
        <v>0</v>
      </c>
      <c r="J163" s="63">
        <v>0</v>
      </c>
      <c r="K163" s="64">
        <v>0.20999999999999999</v>
      </c>
      <c r="L163" s="65">
        <v>0</v>
      </c>
      <c r="M163" s="12"/>
      <c r="N163" s="2"/>
      <c r="O163" s="2"/>
      <c r="P163" s="2"/>
      <c r="Q163" s="42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57" t="s">
        <v>80</v>
      </c>
      <c r="C164" s="1"/>
      <c r="D164" s="1"/>
      <c r="E164" s="58" t="s">
        <v>276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82</v>
      </c>
      <c r="C165" s="1"/>
      <c r="D165" s="1"/>
      <c r="E165" s="58" t="s">
        <v>550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>
      <c r="A166" s="9"/>
      <c r="B166" s="57" t="s">
        <v>84</v>
      </c>
      <c r="C166" s="1"/>
      <c r="D166" s="1"/>
      <c r="E166" s="58" t="s">
        <v>278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>
      <c r="A167" s="9"/>
      <c r="B167" s="59" t="s">
        <v>86</v>
      </c>
      <c r="C167" s="31"/>
      <c r="D167" s="31"/>
      <c r="E167" s="60" t="s">
        <v>87</v>
      </c>
      <c r="F167" s="31"/>
      <c r="G167" s="31"/>
      <c r="H167" s="61"/>
      <c r="I167" s="31"/>
      <c r="J167" s="61"/>
      <c r="K167" s="31"/>
      <c r="L167" s="31"/>
      <c r="M167" s="12"/>
      <c r="N167" s="2"/>
      <c r="O167" s="2"/>
      <c r="P167" s="2"/>
      <c r="Q167" s="2"/>
    </row>
    <row r="168" thickTop="1">
      <c r="A168" s="9"/>
      <c r="B168" s="50">
        <v>27</v>
      </c>
      <c r="C168" s="51" t="s">
        <v>279</v>
      </c>
      <c r="D168" s="51" t="s">
        <v>7</v>
      </c>
      <c r="E168" s="51" t="s">
        <v>280</v>
      </c>
      <c r="F168" s="51" t="s">
        <v>7</v>
      </c>
      <c r="G168" s="52" t="s">
        <v>131</v>
      </c>
      <c r="H168" s="62">
        <v>910.5</v>
      </c>
      <c r="I168" s="36">
        <v>0</v>
      </c>
      <c r="J168" s="63">
        <v>0</v>
      </c>
      <c r="K168" s="64">
        <v>0.20999999999999999</v>
      </c>
      <c r="L168" s="65"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57" t="s">
        <v>80</v>
      </c>
      <c r="C169" s="1"/>
      <c r="D169" s="1"/>
      <c r="E169" s="58" t="s">
        <v>281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7" t="s">
        <v>82</v>
      </c>
      <c r="C170" s="1"/>
      <c r="D170" s="1"/>
      <c r="E170" s="58" t="s">
        <v>550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>
      <c r="A171" s="9"/>
      <c r="B171" s="57" t="s">
        <v>84</v>
      </c>
      <c r="C171" s="1"/>
      <c r="D171" s="1"/>
      <c r="E171" s="58" t="s">
        <v>278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thickBot="1">
      <c r="A172" s="9"/>
      <c r="B172" s="59" t="s">
        <v>86</v>
      </c>
      <c r="C172" s="31"/>
      <c r="D172" s="31"/>
      <c r="E172" s="60" t="s">
        <v>87</v>
      </c>
      <c r="F172" s="31"/>
      <c r="G172" s="31"/>
      <c r="H172" s="61"/>
      <c r="I172" s="31"/>
      <c r="J172" s="61"/>
      <c r="K172" s="31"/>
      <c r="L172" s="31"/>
      <c r="M172" s="12"/>
      <c r="N172" s="2"/>
      <c r="O172" s="2"/>
      <c r="P172" s="2"/>
      <c r="Q172" s="2"/>
    </row>
    <row r="173" thickTop="1">
      <c r="A173" s="9"/>
      <c r="B173" s="50">
        <v>28</v>
      </c>
      <c r="C173" s="51" t="s">
        <v>287</v>
      </c>
      <c r="D173" s="51" t="s">
        <v>7</v>
      </c>
      <c r="E173" s="51" t="s">
        <v>288</v>
      </c>
      <c r="F173" s="51" t="s">
        <v>7</v>
      </c>
      <c r="G173" s="52" t="s">
        <v>222</v>
      </c>
      <c r="H173" s="62">
        <v>60</v>
      </c>
      <c r="I173" s="36">
        <v>0</v>
      </c>
      <c r="J173" s="63">
        <v>0</v>
      </c>
      <c r="K173" s="64">
        <v>0.20999999999999999</v>
      </c>
      <c r="L173" s="65">
        <v>0</v>
      </c>
      <c r="M173" s="12"/>
      <c r="N173" s="2"/>
      <c r="O173" s="2"/>
      <c r="P173" s="2"/>
      <c r="Q173" s="42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57" t="s">
        <v>80</v>
      </c>
      <c r="C174" s="1"/>
      <c r="D174" s="1"/>
      <c r="E174" s="58" t="s">
        <v>289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>
      <c r="A175" s="9"/>
      <c r="B175" s="57" t="s">
        <v>82</v>
      </c>
      <c r="C175" s="1"/>
      <c r="D175" s="1"/>
      <c r="E175" s="58" t="s">
        <v>551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>
      <c r="A176" s="9"/>
      <c r="B176" s="57" t="s">
        <v>84</v>
      </c>
      <c r="C176" s="1"/>
      <c r="D176" s="1"/>
      <c r="E176" s="58" t="s">
        <v>291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thickBot="1">
      <c r="A177" s="9"/>
      <c r="B177" s="59" t="s">
        <v>86</v>
      </c>
      <c r="C177" s="31"/>
      <c r="D177" s="31"/>
      <c r="E177" s="60" t="s">
        <v>87</v>
      </c>
      <c r="F177" s="31"/>
      <c r="G177" s="31"/>
      <c r="H177" s="61"/>
      <c r="I177" s="31"/>
      <c r="J177" s="61"/>
      <c r="K177" s="31"/>
      <c r="L177" s="31"/>
      <c r="M177" s="12"/>
      <c r="N177" s="2"/>
      <c r="O177" s="2"/>
      <c r="P177" s="2"/>
      <c r="Q177" s="2"/>
    </row>
    <row r="178" thickTop="1">
      <c r="A178" s="9"/>
      <c r="B178" s="50">
        <v>29</v>
      </c>
      <c r="C178" s="51" t="s">
        <v>292</v>
      </c>
      <c r="D178" s="51" t="s">
        <v>7</v>
      </c>
      <c r="E178" s="51" t="s">
        <v>293</v>
      </c>
      <c r="F178" s="51" t="s">
        <v>7</v>
      </c>
      <c r="G178" s="52" t="s">
        <v>124</v>
      </c>
      <c r="H178" s="62">
        <v>0.98999999999999999</v>
      </c>
      <c r="I178" s="36">
        <v>0</v>
      </c>
      <c r="J178" s="63">
        <v>0</v>
      </c>
      <c r="K178" s="64">
        <v>0.20999999999999999</v>
      </c>
      <c r="L178" s="65">
        <v>0</v>
      </c>
      <c r="M178" s="12"/>
      <c r="N178" s="2"/>
      <c r="O178" s="2"/>
      <c r="P178" s="2"/>
      <c r="Q178" s="42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57" t="s">
        <v>80</v>
      </c>
      <c r="C179" s="1"/>
      <c r="D179" s="1"/>
      <c r="E179" s="58" t="s">
        <v>294</v>
      </c>
      <c r="F179" s="1"/>
      <c r="G179" s="1"/>
      <c r="H179" s="49"/>
      <c r="I179" s="1"/>
      <c r="J179" s="49"/>
      <c r="K179" s="1"/>
      <c r="L179" s="1"/>
      <c r="M179" s="12"/>
      <c r="N179" s="2"/>
      <c r="O179" s="2"/>
      <c r="P179" s="2"/>
      <c r="Q179" s="2"/>
    </row>
    <row r="180">
      <c r="A180" s="9"/>
      <c r="B180" s="57" t="s">
        <v>82</v>
      </c>
      <c r="C180" s="1"/>
      <c r="D180" s="1"/>
      <c r="E180" s="58" t="s">
        <v>552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>
      <c r="A181" s="9"/>
      <c r="B181" s="57" t="s">
        <v>84</v>
      </c>
      <c r="C181" s="1"/>
      <c r="D181" s="1"/>
      <c r="E181" s="58" t="s">
        <v>296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thickBot="1">
      <c r="A182" s="9"/>
      <c r="B182" s="59" t="s">
        <v>86</v>
      </c>
      <c r="C182" s="31"/>
      <c r="D182" s="31"/>
      <c r="E182" s="60" t="s">
        <v>87</v>
      </c>
      <c r="F182" s="31"/>
      <c r="G182" s="31"/>
      <c r="H182" s="61"/>
      <c r="I182" s="31"/>
      <c r="J182" s="61"/>
      <c r="K182" s="31"/>
      <c r="L182" s="31"/>
      <c r="M182" s="12"/>
      <c r="N182" s="2"/>
      <c r="O182" s="2"/>
      <c r="P182" s="2"/>
      <c r="Q182" s="2"/>
    </row>
    <row r="183" thickTop="1">
      <c r="A183" s="9"/>
      <c r="B183" s="50">
        <v>30</v>
      </c>
      <c r="C183" s="51" t="s">
        <v>297</v>
      </c>
      <c r="D183" s="51" t="s">
        <v>7</v>
      </c>
      <c r="E183" s="51" t="s">
        <v>298</v>
      </c>
      <c r="F183" s="51" t="s">
        <v>7</v>
      </c>
      <c r="G183" s="52" t="s">
        <v>131</v>
      </c>
      <c r="H183" s="62">
        <v>11111</v>
      </c>
      <c r="I183" s="36">
        <v>0</v>
      </c>
      <c r="J183" s="63">
        <v>0</v>
      </c>
      <c r="K183" s="64">
        <v>0.20999999999999999</v>
      </c>
      <c r="L183" s="65">
        <v>0</v>
      </c>
      <c r="M183" s="12"/>
      <c r="N183" s="2"/>
      <c r="O183" s="2"/>
      <c r="P183" s="2"/>
      <c r="Q183" s="42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7" t="s">
        <v>80</v>
      </c>
      <c r="C184" s="1"/>
      <c r="D184" s="1"/>
      <c r="E184" s="58" t="s">
        <v>299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>
      <c r="A185" s="9"/>
      <c r="B185" s="57" t="s">
        <v>82</v>
      </c>
      <c r="C185" s="1"/>
      <c r="D185" s="1"/>
      <c r="E185" s="58" t="s">
        <v>537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>
      <c r="A186" s="9"/>
      <c r="B186" s="57" t="s">
        <v>84</v>
      </c>
      <c r="C186" s="1"/>
      <c r="D186" s="1"/>
      <c r="E186" s="58" t="s">
        <v>301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thickBot="1">
      <c r="A187" s="9"/>
      <c r="B187" s="59" t="s">
        <v>86</v>
      </c>
      <c r="C187" s="31"/>
      <c r="D187" s="31"/>
      <c r="E187" s="60" t="s">
        <v>87</v>
      </c>
      <c r="F187" s="31"/>
      <c r="G187" s="31"/>
      <c r="H187" s="61"/>
      <c r="I187" s="31"/>
      <c r="J187" s="61"/>
      <c r="K187" s="31"/>
      <c r="L187" s="31"/>
      <c r="M187" s="12"/>
      <c r="N187" s="2"/>
      <c r="O187" s="2"/>
      <c r="P187" s="2"/>
      <c r="Q187" s="2"/>
    </row>
    <row r="188" thickTop="1" thickBot="1" ht="25" customHeight="1">
      <c r="A188" s="9"/>
      <c r="B188" s="1"/>
      <c r="C188" s="66">
        <v>9</v>
      </c>
      <c r="D188" s="1"/>
      <c r="E188" s="66" t="s">
        <v>113</v>
      </c>
      <c r="F188" s="1"/>
      <c r="G188" s="67" t="s">
        <v>104</v>
      </c>
      <c r="H188" s="68">
        <v>0</v>
      </c>
      <c r="I188" s="67" t="s">
        <v>105</v>
      </c>
      <c r="J188" s="69">
        <f>(L188-H188)</f>
        <v>0</v>
      </c>
      <c r="K188" s="67" t="s">
        <v>106</v>
      </c>
      <c r="L188" s="70">
        <v>0</v>
      </c>
      <c r="M188" s="12"/>
      <c r="N188" s="2"/>
      <c r="O188" s="2"/>
      <c r="P188" s="2"/>
      <c r="Q188" s="42">
        <f>0+Q103+Q108+Q113+Q118+Q123+Q128+Q133+Q138+Q143+Q148+Q153+Q158+Q163+Q168+Q173+Q178+Q183</f>
        <v>0</v>
      </c>
      <c r="R188" s="27">
        <f>0+R103+R108+R113+R118+R123+R128+R133+R138+R143+R148+R153+R158+R163+R168+R173+R178+R183</f>
        <v>0</v>
      </c>
      <c r="S188" s="71">
        <f>Q188*(1+J188)+R188</f>
        <v>0</v>
      </c>
    </row>
    <row r="189" thickTop="1" thickBot="1" ht="25" customHeight="1">
      <c r="A189" s="9"/>
      <c r="B189" s="72"/>
      <c r="C189" s="72"/>
      <c r="D189" s="72"/>
      <c r="E189" s="72"/>
      <c r="F189" s="72"/>
      <c r="G189" s="73" t="s">
        <v>107</v>
      </c>
      <c r="H189" s="74">
        <v>0</v>
      </c>
      <c r="I189" s="73" t="s">
        <v>108</v>
      </c>
      <c r="J189" s="75">
        <v>0</v>
      </c>
      <c r="K189" s="73" t="s">
        <v>109</v>
      </c>
      <c r="L189" s="76">
        <v>0</v>
      </c>
      <c r="M189" s="12"/>
      <c r="N189" s="2"/>
      <c r="O189" s="2"/>
      <c r="P189" s="2"/>
      <c r="Q189" s="2"/>
    </row>
    <row r="190">
      <c r="A190" s="13"/>
      <c r="B190" s="4"/>
      <c r="C190" s="4"/>
      <c r="D190" s="4"/>
      <c r="E190" s="4"/>
      <c r="F190" s="4"/>
      <c r="G190" s="4"/>
      <c r="H190" s="77"/>
      <c r="I190" s="4"/>
      <c r="J190" s="77"/>
      <c r="K190" s="4"/>
      <c r="L190" s="4"/>
      <c r="M190" s="14"/>
      <c r="N190" s="2"/>
      <c r="O190" s="2"/>
      <c r="P190" s="2"/>
      <c r="Q190" s="2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"/>
      <c r="O191" s="2"/>
      <c r="P191" s="2"/>
      <c r="Q191" s="2"/>
    </row>
  </sheetData>
  <mergeCells count="14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41:L41"/>
    <mergeCell ref="B22:D22"/>
    <mergeCell ref="B23:D23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9:L69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02:L102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553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AVERAGE(J43,J56,J69,J77,J85,J93,J101,J119)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S43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S56</f>
        <v>0</v>
      </c>
    </row>
    <row r="22">
      <c r="A22" s="9"/>
      <c r="B22" s="45">
        <v>3</v>
      </c>
      <c r="C22" s="1"/>
      <c r="D22" s="1"/>
      <c r="E22" s="46" t="s">
        <v>467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S69</f>
        <v>0</v>
      </c>
    </row>
    <row r="23">
      <c r="A23" s="9"/>
      <c r="B23" s="45">
        <v>4</v>
      </c>
      <c r="C23" s="1"/>
      <c r="D23" s="1"/>
      <c r="E23" s="46" t="s">
        <v>304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S77</f>
        <v>0</v>
      </c>
    </row>
    <row r="24">
      <c r="A24" s="9"/>
      <c r="B24" s="45">
        <v>6</v>
      </c>
      <c r="C24" s="1"/>
      <c r="D24" s="1"/>
      <c r="E24" s="46" t="s">
        <v>418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S85</f>
        <v>0</v>
      </c>
    </row>
    <row r="25">
      <c r="A25" s="9"/>
      <c r="B25" s="45">
        <v>7</v>
      </c>
      <c r="C25" s="1"/>
      <c r="D25" s="1"/>
      <c r="E25" s="46" t="s">
        <v>305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S93</f>
        <v>0</v>
      </c>
    </row>
    <row r="26">
      <c r="A26" s="9"/>
      <c r="B26" s="45">
        <v>8</v>
      </c>
      <c r="C26" s="1"/>
      <c r="D26" s="1"/>
      <c r="E26" s="46" t="s">
        <v>306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S101</f>
        <v>0</v>
      </c>
    </row>
    <row r="27">
      <c r="A27" s="9"/>
      <c r="B27" s="45">
        <v>9</v>
      </c>
      <c r="C27" s="1"/>
      <c r="D27" s="1"/>
      <c r="E27" s="46" t="s">
        <v>113</v>
      </c>
      <c r="F27" s="1"/>
      <c r="G27" s="1"/>
      <c r="H27" s="1"/>
      <c r="I27" s="1"/>
      <c r="J27" s="1"/>
      <c r="K27" s="47">
        <v>0</v>
      </c>
      <c r="L27" s="47">
        <v>0</v>
      </c>
      <c r="M27" s="79"/>
      <c r="N27" s="2"/>
      <c r="O27" s="2"/>
      <c r="P27" s="2"/>
      <c r="Q27" s="2"/>
      <c r="S27" s="27">
        <f>S119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1"/>
      <c r="N28" s="2"/>
      <c r="O28" s="2"/>
      <c r="P28" s="2"/>
      <c r="Q28" s="2"/>
    </row>
    <row r="29" ht="14" customHeight="1">
      <c r="A29" s="4"/>
      <c r="B29" s="37" t="s">
        <v>68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8"/>
      <c r="N30" s="2"/>
      <c r="O30" s="2"/>
      <c r="P30" s="2"/>
      <c r="Q30" s="2"/>
    </row>
    <row r="31" ht="18" customHeight="1">
      <c r="A31" s="9"/>
      <c r="B31" s="43" t="s">
        <v>69</v>
      </c>
      <c r="C31" s="43" t="s">
        <v>65</v>
      </c>
      <c r="D31" s="43" t="s">
        <v>70</v>
      </c>
      <c r="E31" s="43" t="s">
        <v>66</v>
      </c>
      <c r="F31" s="43" t="s">
        <v>71</v>
      </c>
      <c r="G31" s="44" t="s">
        <v>72</v>
      </c>
      <c r="H31" s="22" t="s">
        <v>73</v>
      </c>
      <c r="I31" s="22" t="s">
        <v>74</v>
      </c>
      <c r="J31" s="22" t="s">
        <v>17</v>
      </c>
      <c r="K31" s="44" t="s">
        <v>75</v>
      </c>
      <c r="L31" s="22" t="s">
        <v>18</v>
      </c>
      <c r="M31" s="79"/>
      <c r="N31" s="2"/>
      <c r="O31" s="2"/>
      <c r="P31" s="2"/>
      <c r="Q31" s="2"/>
    </row>
    <row r="32" ht="40" customHeight="1">
      <c r="A32" s="9"/>
      <c r="B32" s="48" t="s">
        <v>114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115</v>
      </c>
      <c r="D33" s="51" t="s">
        <v>307</v>
      </c>
      <c r="E33" s="51" t="s">
        <v>117</v>
      </c>
      <c r="F33" s="51" t="s">
        <v>7</v>
      </c>
      <c r="G33" s="52" t="s">
        <v>118</v>
      </c>
      <c r="H33" s="53">
        <v>4.1399999999999997</v>
      </c>
      <c r="I33" s="25">
        <v>0</v>
      </c>
      <c r="J33" s="54">
        <v>0</v>
      </c>
      <c r="K33" s="55">
        <v>0.20999999999999999</v>
      </c>
      <c r="L33" s="56"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80</v>
      </c>
      <c r="C34" s="1"/>
      <c r="D34" s="1"/>
      <c r="E34" s="58" t="s">
        <v>554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82</v>
      </c>
      <c r="C35" s="1"/>
      <c r="D35" s="1"/>
      <c r="E35" s="58" t="s">
        <v>555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84</v>
      </c>
      <c r="C36" s="1"/>
      <c r="D36" s="1"/>
      <c r="E36" s="58" t="s">
        <v>121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86</v>
      </c>
      <c r="C37" s="31"/>
      <c r="D37" s="31"/>
      <c r="E37" s="60" t="s">
        <v>87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>
      <c r="A38" s="9"/>
      <c r="B38" s="50">
        <v>2</v>
      </c>
      <c r="C38" s="51" t="s">
        <v>311</v>
      </c>
      <c r="D38" s="51"/>
      <c r="E38" s="51" t="s">
        <v>312</v>
      </c>
      <c r="F38" s="51" t="s">
        <v>7</v>
      </c>
      <c r="G38" s="52" t="s">
        <v>101</v>
      </c>
      <c r="H38" s="62">
        <v>1</v>
      </c>
      <c r="I38" s="36">
        <v>0</v>
      </c>
      <c r="J38" s="63">
        <v>0</v>
      </c>
      <c r="K38" s="64">
        <v>0.20999999999999999</v>
      </c>
      <c r="L38" s="65"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7" t="s">
        <v>80</v>
      </c>
      <c r="C39" s="1"/>
      <c r="D39" s="1"/>
      <c r="E39" s="58" t="s">
        <v>313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82</v>
      </c>
      <c r="C40" s="1"/>
      <c r="D40" s="1"/>
      <c r="E40" s="58" t="s">
        <v>83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7" t="s">
        <v>84</v>
      </c>
      <c r="C41" s="1"/>
      <c r="D41" s="1"/>
      <c r="E41" s="58" t="s">
        <v>95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thickBot="1">
      <c r="A42" s="9"/>
      <c r="B42" s="59" t="s">
        <v>86</v>
      </c>
      <c r="C42" s="31"/>
      <c r="D42" s="31"/>
      <c r="E42" s="60" t="s">
        <v>87</v>
      </c>
      <c r="F42" s="31"/>
      <c r="G42" s="31"/>
      <c r="H42" s="61"/>
      <c r="I42" s="31"/>
      <c r="J42" s="61"/>
      <c r="K42" s="31"/>
      <c r="L42" s="31"/>
      <c r="M42" s="12"/>
      <c r="N42" s="2"/>
      <c r="O42" s="2"/>
      <c r="P42" s="2"/>
      <c r="Q42" s="2"/>
    </row>
    <row r="43" thickTop="1" thickBot="1" ht="25" customHeight="1">
      <c r="A43" s="9"/>
      <c r="B43" s="1"/>
      <c r="C43" s="66">
        <v>0</v>
      </c>
      <c r="D43" s="1"/>
      <c r="E43" s="66" t="s">
        <v>20</v>
      </c>
      <c r="F43" s="1"/>
      <c r="G43" s="67" t="s">
        <v>104</v>
      </c>
      <c r="H43" s="68">
        <v>0</v>
      </c>
      <c r="I43" s="67" t="s">
        <v>105</v>
      </c>
      <c r="J43" s="69">
        <f>(L43-H43)</f>
        <v>0</v>
      </c>
      <c r="K43" s="67" t="s">
        <v>106</v>
      </c>
      <c r="L43" s="70">
        <v>0</v>
      </c>
      <c r="M43" s="12"/>
      <c r="N43" s="2"/>
      <c r="O43" s="2"/>
      <c r="P43" s="2"/>
      <c r="Q43" s="42">
        <f>0+Q33+Q38</f>
        <v>0</v>
      </c>
      <c r="R43" s="27">
        <f>0+R33+R38</f>
        <v>0</v>
      </c>
      <c r="S43" s="71">
        <f>Q43*(1+J43)+R43</f>
        <v>0</v>
      </c>
    </row>
    <row r="44" thickTop="1" thickBot="1" ht="25" customHeight="1">
      <c r="A44" s="9"/>
      <c r="B44" s="72"/>
      <c r="C44" s="72"/>
      <c r="D44" s="72"/>
      <c r="E44" s="72"/>
      <c r="F44" s="72"/>
      <c r="G44" s="73" t="s">
        <v>107</v>
      </c>
      <c r="H44" s="74">
        <v>0</v>
      </c>
      <c r="I44" s="73" t="s">
        <v>108</v>
      </c>
      <c r="J44" s="75">
        <v>0</v>
      </c>
      <c r="K44" s="73" t="s">
        <v>109</v>
      </c>
      <c r="L44" s="76">
        <v>0</v>
      </c>
      <c r="M44" s="12"/>
      <c r="N44" s="2"/>
      <c r="O44" s="2"/>
      <c r="P44" s="2"/>
      <c r="Q44" s="2"/>
    </row>
    <row r="45" ht="40" customHeight="1">
      <c r="A45" s="9"/>
      <c r="B45" s="80" t="s">
        <v>128</v>
      </c>
      <c r="C45" s="1"/>
      <c r="D45" s="1"/>
      <c r="E45" s="1"/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0">
        <v>3</v>
      </c>
      <c r="C46" s="51" t="s">
        <v>398</v>
      </c>
      <c r="D46" s="51" t="s">
        <v>7</v>
      </c>
      <c r="E46" s="51" t="s">
        <v>399</v>
      </c>
      <c r="F46" s="51" t="s">
        <v>7</v>
      </c>
      <c r="G46" s="52" t="s">
        <v>131</v>
      </c>
      <c r="H46" s="53">
        <v>200</v>
      </c>
      <c r="I46" s="25">
        <v>0</v>
      </c>
      <c r="J46" s="54">
        <v>0</v>
      </c>
      <c r="K46" s="55">
        <v>0.20999999999999999</v>
      </c>
      <c r="L46" s="56"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80</v>
      </c>
      <c r="C47" s="1"/>
      <c r="D47" s="1"/>
      <c r="E47" s="58" t="s">
        <v>400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82</v>
      </c>
      <c r="C48" s="1"/>
      <c r="D48" s="1"/>
      <c r="E48" s="58" t="s">
        <v>556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84</v>
      </c>
      <c r="C49" s="1"/>
      <c r="D49" s="1"/>
      <c r="E49" s="58" t="s">
        <v>402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86</v>
      </c>
      <c r="C50" s="31"/>
      <c r="D50" s="31"/>
      <c r="E50" s="60" t="s">
        <v>87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4</v>
      </c>
      <c r="C51" s="51" t="s">
        <v>317</v>
      </c>
      <c r="D51" s="51" t="s">
        <v>7</v>
      </c>
      <c r="E51" s="51" t="s">
        <v>318</v>
      </c>
      <c r="F51" s="51" t="s">
        <v>7</v>
      </c>
      <c r="G51" s="52" t="s">
        <v>222</v>
      </c>
      <c r="H51" s="62">
        <v>23.5</v>
      </c>
      <c r="I51" s="36">
        <v>0</v>
      </c>
      <c r="J51" s="63">
        <v>0</v>
      </c>
      <c r="K51" s="64">
        <v>0.20999999999999999</v>
      </c>
      <c r="L51" s="65"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80</v>
      </c>
      <c r="C52" s="1"/>
      <c r="D52" s="1"/>
      <c r="E52" s="58" t="s">
        <v>319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82</v>
      </c>
      <c r="C53" s="1"/>
      <c r="D53" s="1"/>
      <c r="E53" s="58" t="s">
        <v>557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84</v>
      </c>
      <c r="C54" s="1"/>
      <c r="D54" s="1"/>
      <c r="E54" s="58" t="s">
        <v>321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86</v>
      </c>
      <c r="C55" s="31"/>
      <c r="D55" s="31"/>
      <c r="E55" s="60" t="s">
        <v>87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thickBot="1" ht="25" customHeight="1">
      <c r="A56" s="9"/>
      <c r="B56" s="1"/>
      <c r="C56" s="66">
        <v>1</v>
      </c>
      <c r="D56" s="1"/>
      <c r="E56" s="66" t="s">
        <v>111</v>
      </c>
      <c r="F56" s="1"/>
      <c r="G56" s="67" t="s">
        <v>104</v>
      </c>
      <c r="H56" s="68">
        <v>0</v>
      </c>
      <c r="I56" s="67" t="s">
        <v>105</v>
      </c>
      <c r="J56" s="69">
        <f>(L56-H56)</f>
        <v>0</v>
      </c>
      <c r="K56" s="67" t="s">
        <v>106</v>
      </c>
      <c r="L56" s="70">
        <v>0</v>
      </c>
      <c r="M56" s="12"/>
      <c r="N56" s="2"/>
      <c r="O56" s="2"/>
      <c r="P56" s="2"/>
      <c r="Q56" s="42">
        <f>0+Q46+Q51</f>
        <v>0</v>
      </c>
      <c r="R56" s="27">
        <f>0+R46+R51</f>
        <v>0</v>
      </c>
      <c r="S56" s="71">
        <f>Q56*(1+J56)+R56</f>
        <v>0</v>
      </c>
    </row>
    <row r="57" thickTop="1" thickBot="1" ht="25" customHeight="1">
      <c r="A57" s="9"/>
      <c r="B57" s="72"/>
      <c r="C57" s="72"/>
      <c r="D57" s="72"/>
      <c r="E57" s="72"/>
      <c r="F57" s="72"/>
      <c r="G57" s="73" t="s">
        <v>107</v>
      </c>
      <c r="H57" s="74">
        <v>0</v>
      </c>
      <c r="I57" s="73" t="s">
        <v>108</v>
      </c>
      <c r="J57" s="75">
        <v>0</v>
      </c>
      <c r="K57" s="73" t="s">
        <v>109</v>
      </c>
      <c r="L57" s="76">
        <v>0</v>
      </c>
      <c r="M57" s="12"/>
      <c r="N57" s="2"/>
      <c r="O57" s="2"/>
      <c r="P57" s="2"/>
      <c r="Q57" s="2"/>
    </row>
    <row r="58" ht="40" customHeight="1">
      <c r="A58" s="9"/>
      <c r="B58" s="80" t="s">
        <v>481</v>
      </c>
      <c r="C58" s="1"/>
      <c r="D58" s="1"/>
      <c r="E58" s="1"/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0">
        <v>5</v>
      </c>
      <c r="C59" s="51" t="s">
        <v>482</v>
      </c>
      <c r="D59" s="51" t="s">
        <v>7</v>
      </c>
      <c r="E59" s="51" t="s">
        <v>483</v>
      </c>
      <c r="F59" s="51" t="s">
        <v>7</v>
      </c>
      <c r="G59" s="52" t="s">
        <v>124</v>
      </c>
      <c r="H59" s="53">
        <v>1.8</v>
      </c>
      <c r="I59" s="25">
        <v>0</v>
      </c>
      <c r="J59" s="54">
        <v>0</v>
      </c>
      <c r="K59" s="55">
        <v>0.20999999999999999</v>
      </c>
      <c r="L59" s="56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558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559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486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6</v>
      </c>
      <c r="C64" s="51" t="s">
        <v>487</v>
      </c>
      <c r="D64" s="51" t="s">
        <v>7</v>
      </c>
      <c r="E64" s="51" t="s">
        <v>488</v>
      </c>
      <c r="F64" s="51" t="s">
        <v>7</v>
      </c>
      <c r="G64" s="52" t="s">
        <v>118</v>
      </c>
      <c r="H64" s="62">
        <v>0.42399999999999999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560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561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491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 thickBot="1" ht="25" customHeight="1">
      <c r="A69" s="9"/>
      <c r="B69" s="1"/>
      <c r="C69" s="66">
        <v>3</v>
      </c>
      <c r="D69" s="1"/>
      <c r="E69" s="66" t="s">
        <v>467</v>
      </c>
      <c r="F69" s="1"/>
      <c r="G69" s="67" t="s">
        <v>104</v>
      </c>
      <c r="H69" s="68">
        <v>0</v>
      </c>
      <c r="I69" s="67" t="s">
        <v>105</v>
      </c>
      <c r="J69" s="69">
        <f>(L69-H69)</f>
        <v>0</v>
      </c>
      <c r="K69" s="67" t="s">
        <v>106</v>
      </c>
      <c r="L69" s="70">
        <v>0</v>
      </c>
      <c r="M69" s="12"/>
      <c r="N69" s="2"/>
      <c r="O69" s="2"/>
      <c r="P69" s="2"/>
      <c r="Q69" s="42">
        <f>0+Q59+Q64</f>
        <v>0</v>
      </c>
      <c r="R69" s="27">
        <f>0+R59+R64</f>
        <v>0</v>
      </c>
      <c r="S69" s="71">
        <f>Q69*(1+J69)+R69</f>
        <v>0</v>
      </c>
    </row>
    <row r="70" thickTop="1" thickBot="1" ht="25" customHeight="1">
      <c r="A70" s="9"/>
      <c r="B70" s="72"/>
      <c r="C70" s="72"/>
      <c r="D70" s="72"/>
      <c r="E70" s="72"/>
      <c r="F70" s="72"/>
      <c r="G70" s="73" t="s">
        <v>107</v>
      </c>
      <c r="H70" s="74">
        <v>0</v>
      </c>
      <c r="I70" s="73" t="s">
        <v>108</v>
      </c>
      <c r="J70" s="75">
        <v>0</v>
      </c>
      <c r="K70" s="73" t="s">
        <v>109</v>
      </c>
      <c r="L70" s="76">
        <v>0</v>
      </c>
      <c r="M70" s="12"/>
      <c r="N70" s="2"/>
      <c r="O70" s="2"/>
      <c r="P70" s="2"/>
      <c r="Q70" s="2"/>
    </row>
    <row r="71" ht="40" customHeight="1">
      <c r="A71" s="9"/>
      <c r="B71" s="80" t="s">
        <v>332</v>
      </c>
      <c r="C71" s="1"/>
      <c r="D71" s="1"/>
      <c r="E71" s="1"/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0">
        <v>7</v>
      </c>
      <c r="C72" s="51" t="s">
        <v>333</v>
      </c>
      <c r="D72" s="51" t="s">
        <v>7</v>
      </c>
      <c r="E72" s="51" t="s">
        <v>334</v>
      </c>
      <c r="F72" s="51" t="s">
        <v>7</v>
      </c>
      <c r="G72" s="52" t="s">
        <v>124</v>
      </c>
      <c r="H72" s="53">
        <v>2</v>
      </c>
      <c r="I72" s="25">
        <v>0</v>
      </c>
      <c r="J72" s="54">
        <v>0</v>
      </c>
      <c r="K72" s="55">
        <v>0.20999999999999999</v>
      </c>
      <c r="L72" s="56"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7" t="s">
        <v>80</v>
      </c>
      <c r="C73" s="1"/>
      <c r="D73" s="1"/>
      <c r="E73" s="58" t="s">
        <v>449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82</v>
      </c>
      <c r="C74" s="1"/>
      <c r="D74" s="1"/>
      <c r="E74" s="58" t="s">
        <v>562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84</v>
      </c>
      <c r="C75" s="1"/>
      <c r="D75" s="1"/>
      <c r="E75" s="58" t="s">
        <v>337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>
      <c r="A76" s="9"/>
      <c r="B76" s="59" t="s">
        <v>86</v>
      </c>
      <c r="C76" s="31"/>
      <c r="D76" s="31"/>
      <c r="E76" s="60" t="s">
        <v>87</v>
      </c>
      <c r="F76" s="31"/>
      <c r="G76" s="31"/>
      <c r="H76" s="61"/>
      <c r="I76" s="31"/>
      <c r="J76" s="61"/>
      <c r="K76" s="31"/>
      <c r="L76" s="31"/>
      <c r="M76" s="12"/>
      <c r="N76" s="2"/>
      <c r="O76" s="2"/>
      <c r="P76" s="2"/>
      <c r="Q76" s="2"/>
    </row>
    <row r="77" thickTop="1" thickBot="1" ht="25" customHeight="1">
      <c r="A77" s="9"/>
      <c r="B77" s="1"/>
      <c r="C77" s="66">
        <v>4</v>
      </c>
      <c r="D77" s="1"/>
      <c r="E77" s="66" t="s">
        <v>304</v>
      </c>
      <c r="F77" s="1"/>
      <c r="G77" s="67" t="s">
        <v>104</v>
      </c>
      <c r="H77" s="68">
        <v>0</v>
      </c>
      <c r="I77" s="67" t="s">
        <v>105</v>
      </c>
      <c r="J77" s="69">
        <f>(L77-H77)</f>
        <v>0</v>
      </c>
      <c r="K77" s="67" t="s">
        <v>106</v>
      </c>
      <c r="L77" s="70">
        <v>0</v>
      </c>
      <c r="M77" s="12"/>
      <c r="N77" s="2"/>
      <c r="O77" s="2"/>
      <c r="P77" s="2"/>
      <c r="Q77" s="42">
        <f>0+Q72</f>
        <v>0</v>
      </c>
      <c r="R77" s="27">
        <f>0+R72</f>
        <v>0</v>
      </c>
      <c r="S77" s="71">
        <f>Q77*(1+J77)+R77</f>
        <v>0</v>
      </c>
    </row>
    <row r="78" thickTop="1" thickBot="1" ht="25" customHeight="1">
      <c r="A78" s="9"/>
      <c r="B78" s="72"/>
      <c r="C78" s="72"/>
      <c r="D78" s="72"/>
      <c r="E78" s="72"/>
      <c r="F78" s="72"/>
      <c r="G78" s="73" t="s">
        <v>107</v>
      </c>
      <c r="H78" s="74">
        <v>0</v>
      </c>
      <c r="I78" s="73" t="s">
        <v>108</v>
      </c>
      <c r="J78" s="75">
        <v>0</v>
      </c>
      <c r="K78" s="73" t="s">
        <v>109</v>
      </c>
      <c r="L78" s="76">
        <v>0</v>
      </c>
      <c r="M78" s="12"/>
      <c r="N78" s="2"/>
      <c r="O78" s="2"/>
      <c r="P78" s="2"/>
      <c r="Q78" s="2"/>
    </row>
    <row r="79" ht="40" customHeight="1">
      <c r="A79" s="9"/>
      <c r="B79" s="80" t="s">
        <v>422</v>
      </c>
      <c r="C79" s="1"/>
      <c r="D79" s="1"/>
      <c r="E79" s="1"/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0">
        <v>8</v>
      </c>
      <c r="C80" s="51" t="s">
        <v>563</v>
      </c>
      <c r="D80" s="51" t="s">
        <v>7</v>
      </c>
      <c r="E80" s="51" t="s">
        <v>564</v>
      </c>
      <c r="F80" s="51" t="s">
        <v>7</v>
      </c>
      <c r="G80" s="52" t="s">
        <v>131</v>
      </c>
      <c r="H80" s="53">
        <v>40</v>
      </c>
      <c r="I80" s="25">
        <v>0</v>
      </c>
      <c r="J80" s="54">
        <v>0</v>
      </c>
      <c r="K80" s="55">
        <v>0.20999999999999999</v>
      </c>
      <c r="L80" s="56"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80</v>
      </c>
      <c r="C81" s="1"/>
      <c r="D81" s="1"/>
      <c r="E81" s="58" t="s">
        <v>565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82</v>
      </c>
      <c r="C82" s="1"/>
      <c r="D82" s="1"/>
      <c r="E82" s="58" t="s">
        <v>347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84</v>
      </c>
      <c r="C83" s="1"/>
      <c r="D83" s="1"/>
      <c r="E83" s="58" t="s">
        <v>427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86</v>
      </c>
      <c r="C84" s="31"/>
      <c r="D84" s="31"/>
      <c r="E84" s="60" t="s">
        <v>87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6">
        <v>6</v>
      </c>
      <c r="D85" s="1"/>
      <c r="E85" s="66" t="s">
        <v>418</v>
      </c>
      <c r="F85" s="1"/>
      <c r="G85" s="67" t="s">
        <v>104</v>
      </c>
      <c r="H85" s="68">
        <v>0</v>
      </c>
      <c r="I85" s="67" t="s">
        <v>105</v>
      </c>
      <c r="J85" s="69">
        <f>(L85-H85)</f>
        <v>0</v>
      </c>
      <c r="K85" s="67" t="s">
        <v>106</v>
      </c>
      <c r="L85" s="70">
        <v>0</v>
      </c>
      <c r="M85" s="12"/>
      <c r="N85" s="2"/>
      <c r="O85" s="2"/>
      <c r="P85" s="2"/>
      <c r="Q85" s="42">
        <f>0+Q80</f>
        <v>0</v>
      </c>
      <c r="R85" s="27">
        <f>0+R80</f>
        <v>0</v>
      </c>
      <c r="S85" s="71">
        <f>Q85*(1+J85)+R85</f>
        <v>0</v>
      </c>
    </row>
    <row r="86" thickTop="1" thickBot="1" ht="25" customHeight="1">
      <c r="A86" s="9"/>
      <c r="B86" s="72"/>
      <c r="C86" s="72"/>
      <c r="D86" s="72"/>
      <c r="E86" s="72"/>
      <c r="F86" s="72"/>
      <c r="G86" s="73" t="s">
        <v>107</v>
      </c>
      <c r="H86" s="74">
        <v>0</v>
      </c>
      <c r="I86" s="73" t="s">
        <v>108</v>
      </c>
      <c r="J86" s="75">
        <v>0</v>
      </c>
      <c r="K86" s="73" t="s">
        <v>109</v>
      </c>
      <c r="L86" s="76">
        <v>0</v>
      </c>
      <c r="M86" s="12"/>
      <c r="N86" s="2"/>
      <c r="O86" s="2"/>
      <c r="P86" s="2"/>
      <c r="Q86" s="2"/>
    </row>
    <row r="87" ht="40" customHeight="1">
      <c r="A87" s="9"/>
      <c r="B87" s="80" t="s">
        <v>343</v>
      </c>
      <c r="C87" s="1"/>
      <c r="D87" s="1"/>
      <c r="E87" s="1"/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0">
        <v>9</v>
      </c>
      <c r="C88" s="51" t="s">
        <v>344</v>
      </c>
      <c r="D88" s="51" t="s">
        <v>7</v>
      </c>
      <c r="E88" s="51" t="s">
        <v>345</v>
      </c>
      <c r="F88" s="51" t="s">
        <v>7</v>
      </c>
      <c r="G88" s="52" t="s">
        <v>131</v>
      </c>
      <c r="H88" s="53">
        <v>3</v>
      </c>
      <c r="I88" s="25">
        <v>0</v>
      </c>
      <c r="J88" s="54">
        <v>0</v>
      </c>
      <c r="K88" s="55">
        <v>0.20999999999999999</v>
      </c>
      <c r="L88" s="56"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>
      <c r="A89" s="9"/>
      <c r="B89" s="57" t="s">
        <v>80</v>
      </c>
      <c r="C89" s="1"/>
      <c r="D89" s="1"/>
      <c r="E89" s="58" t="s">
        <v>566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82</v>
      </c>
      <c r="C90" s="1"/>
      <c r="D90" s="1"/>
      <c r="E90" s="58" t="s">
        <v>567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84</v>
      </c>
      <c r="C91" s="1"/>
      <c r="D91" s="1"/>
      <c r="E91" s="58" t="s">
        <v>348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thickBot="1">
      <c r="A92" s="9"/>
      <c r="B92" s="59" t="s">
        <v>86</v>
      </c>
      <c r="C92" s="31"/>
      <c r="D92" s="31"/>
      <c r="E92" s="60" t="s">
        <v>87</v>
      </c>
      <c r="F92" s="31"/>
      <c r="G92" s="31"/>
      <c r="H92" s="61"/>
      <c r="I92" s="31"/>
      <c r="J92" s="61"/>
      <c r="K92" s="31"/>
      <c r="L92" s="31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6">
        <v>7</v>
      </c>
      <c r="D93" s="1"/>
      <c r="E93" s="66" t="s">
        <v>305</v>
      </c>
      <c r="F93" s="1"/>
      <c r="G93" s="67" t="s">
        <v>104</v>
      </c>
      <c r="H93" s="68">
        <v>0</v>
      </c>
      <c r="I93" s="67" t="s">
        <v>105</v>
      </c>
      <c r="J93" s="69">
        <f>(L93-H93)</f>
        <v>0</v>
      </c>
      <c r="K93" s="67" t="s">
        <v>106</v>
      </c>
      <c r="L93" s="70">
        <v>0</v>
      </c>
      <c r="M93" s="12"/>
      <c r="N93" s="2"/>
      <c r="O93" s="2"/>
      <c r="P93" s="2"/>
      <c r="Q93" s="42">
        <f>0+Q88</f>
        <v>0</v>
      </c>
      <c r="R93" s="27">
        <f>0+R88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2"/>
      <c r="F94" s="72"/>
      <c r="G94" s="73" t="s">
        <v>107</v>
      </c>
      <c r="H94" s="74">
        <v>0</v>
      </c>
      <c r="I94" s="73" t="s">
        <v>108</v>
      </c>
      <c r="J94" s="75">
        <v>0</v>
      </c>
      <c r="K94" s="73" t="s">
        <v>109</v>
      </c>
      <c r="L94" s="76">
        <v>0</v>
      </c>
      <c r="M94" s="12"/>
      <c r="N94" s="2"/>
      <c r="O94" s="2"/>
      <c r="P94" s="2"/>
      <c r="Q94" s="2"/>
    </row>
    <row r="95" ht="40" customHeight="1">
      <c r="A95" s="9"/>
      <c r="B95" s="80" t="s">
        <v>349</v>
      </c>
      <c r="C95" s="1"/>
      <c r="D95" s="1"/>
      <c r="E95" s="1"/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0">
        <v>10</v>
      </c>
      <c r="C96" s="51" t="s">
        <v>359</v>
      </c>
      <c r="D96" s="51" t="s">
        <v>7</v>
      </c>
      <c r="E96" s="51" t="s">
        <v>360</v>
      </c>
      <c r="F96" s="51" t="s">
        <v>7</v>
      </c>
      <c r="G96" s="52" t="s">
        <v>222</v>
      </c>
      <c r="H96" s="53">
        <v>23.5</v>
      </c>
      <c r="I96" s="25">
        <v>0</v>
      </c>
      <c r="J96" s="54">
        <v>0</v>
      </c>
      <c r="K96" s="55">
        <v>0.20999999999999999</v>
      </c>
      <c r="L96" s="56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361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557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362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 thickBot="1" ht="25" customHeight="1">
      <c r="A101" s="9"/>
      <c r="B101" s="1"/>
      <c r="C101" s="66">
        <v>8</v>
      </c>
      <c r="D101" s="1"/>
      <c r="E101" s="66" t="s">
        <v>306</v>
      </c>
      <c r="F101" s="1"/>
      <c r="G101" s="67" t="s">
        <v>104</v>
      </c>
      <c r="H101" s="68">
        <v>0</v>
      </c>
      <c r="I101" s="67" t="s">
        <v>105</v>
      </c>
      <c r="J101" s="69">
        <f>(L101-H101)</f>
        <v>0</v>
      </c>
      <c r="K101" s="67" t="s">
        <v>106</v>
      </c>
      <c r="L101" s="70">
        <v>0</v>
      </c>
      <c r="M101" s="12"/>
      <c r="N101" s="2"/>
      <c r="O101" s="2"/>
      <c r="P101" s="2"/>
      <c r="Q101" s="42">
        <f>0+Q96</f>
        <v>0</v>
      </c>
      <c r="R101" s="27">
        <f>0+R96</f>
        <v>0</v>
      </c>
      <c r="S101" s="71">
        <f>Q101*(1+J101)+R101</f>
        <v>0</v>
      </c>
    </row>
    <row r="102" thickTop="1" thickBot="1" ht="25" customHeight="1">
      <c r="A102" s="9"/>
      <c r="B102" s="72"/>
      <c r="C102" s="72"/>
      <c r="D102" s="72"/>
      <c r="E102" s="72"/>
      <c r="F102" s="72"/>
      <c r="G102" s="73" t="s">
        <v>107</v>
      </c>
      <c r="H102" s="74">
        <v>0</v>
      </c>
      <c r="I102" s="73" t="s">
        <v>108</v>
      </c>
      <c r="J102" s="75">
        <v>0</v>
      </c>
      <c r="K102" s="73" t="s">
        <v>109</v>
      </c>
      <c r="L102" s="76">
        <v>0</v>
      </c>
      <c r="M102" s="12"/>
      <c r="N102" s="2"/>
      <c r="O102" s="2"/>
      <c r="P102" s="2"/>
      <c r="Q102" s="2"/>
    </row>
    <row r="103" ht="40" customHeight="1">
      <c r="A103" s="9"/>
      <c r="B103" s="80" t="s">
        <v>219</v>
      </c>
      <c r="C103" s="1"/>
      <c r="D103" s="1"/>
      <c r="E103" s="1"/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0">
        <v>11</v>
      </c>
      <c r="C104" s="51" t="s">
        <v>382</v>
      </c>
      <c r="D104" s="51" t="s">
        <v>7</v>
      </c>
      <c r="E104" s="51" t="s">
        <v>383</v>
      </c>
      <c r="F104" s="51" t="s">
        <v>7</v>
      </c>
      <c r="G104" s="52" t="s">
        <v>131</v>
      </c>
      <c r="H104" s="53">
        <v>10</v>
      </c>
      <c r="I104" s="25">
        <v>0</v>
      </c>
      <c r="J104" s="54">
        <v>0</v>
      </c>
      <c r="K104" s="55">
        <v>0.20999999999999999</v>
      </c>
      <c r="L104" s="56"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80</v>
      </c>
      <c r="C105" s="1"/>
      <c r="D105" s="1"/>
      <c r="E105" s="58" t="s">
        <v>568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82</v>
      </c>
      <c r="C106" s="1"/>
      <c r="D106" s="1"/>
      <c r="E106" s="58" t="s">
        <v>390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84</v>
      </c>
      <c r="C107" s="1"/>
      <c r="D107" s="1"/>
      <c r="E107" s="58" t="s">
        <v>386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86</v>
      </c>
      <c r="C108" s="31"/>
      <c r="D108" s="31"/>
      <c r="E108" s="60" t="s">
        <v>87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12</v>
      </c>
      <c r="C109" s="51" t="s">
        <v>387</v>
      </c>
      <c r="D109" s="51" t="s">
        <v>7</v>
      </c>
      <c r="E109" s="51" t="s">
        <v>388</v>
      </c>
      <c r="F109" s="51" t="s">
        <v>7</v>
      </c>
      <c r="G109" s="52" t="s">
        <v>131</v>
      </c>
      <c r="H109" s="62">
        <v>40</v>
      </c>
      <c r="I109" s="36">
        <v>0</v>
      </c>
      <c r="J109" s="63">
        <v>0</v>
      </c>
      <c r="K109" s="64">
        <v>0.20999999999999999</v>
      </c>
      <c r="L109" s="65"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80</v>
      </c>
      <c r="C110" s="1"/>
      <c r="D110" s="1"/>
      <c r="E110" s="58" t="s">
        <v>569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82</v>
      </c>
      <c r="C111" s="1"/>
      <c r="D111" s="1"/>
      <c r="E111" s="58" t="s">
        <v>570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84</v>
      </c>
      <c r="C112" s="1"/>
      <c r="D112" s="1"/>
      <c r="E112" s="58" t="s">
        <v>301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86</v>
      </c>
      <c r="C113" s="31"/>
      <c r="D113" s="31"/>
      <c r="E113" s="60" t="s">
        <v>87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13</v>
      </c>
      <c r="C114" s="51" t="s">
        <v>391</v>
      </c>
      <c r="D114" s="51" t="s">
        <v>7</v>
      </c>
      <c r="E114" s="51" t="s">
        <v>392</v>
      </c>
      <c r="F114" s="51" t="s">
        <v>7</v>
      </c>
      <c r="G114" s="52" t="s">
        <v>124</v>
      </c>
      <c r="H114" s="62">
        <v>1.8</v>
      </c>
      <c r="I114" s="36">
        <v>0</v>
      </c>
      <c r="J114" s="63">
        <v>0</v>
      </c>
      <c r="K114" s="64">
        <v>0.20999999999999999</v>
      </c>
      <c r="L114" s="65"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80</v>
      </c>
      <c r="C115" s="1"/>
      <c r="D115" s="1"/>
      <c r="E115" s="58" t="s">
        <v>571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82</v>
      </c>
      <c r="C116" s="1"/>
      <c r="D116" s="1"/>
      <c r="E116" s="58" t="s">
        <v>559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84</v>
      </c>
      <c r="C117" s="1"/>
      <c r="D117" s="1"/>
      <c r="E117" s="58" t="s">
        <v>572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86</v>
      </c>
      <c r="C118" s="31"/>
      <c r="D118" s="31"/>
      <c r="E118" s="60" t="s">
        <v>87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6">
        <v>9</v>
      </c>
      <c r="D119" s="1"/>
      <c r="E119" s="66" t="s">
        <v>113</v>
      </c>
      <c r="F119" s="1"/>
      <c r="G119" s="67" t="s">
        <v>104</v>
      </c>
      <c r="H119" s="68">
        <v>0</v>
      </c>
      <c r="I119" s="67" t="s">
        <v>105</v>
      </c>
      <c r="J119" s="69">
        <f>(L119-H119)</f>
        <v>0</v>
      </c>
      <c r="K119" s="67" t="s">
        <v>106</v>
      </c>
      <c r="L119" s="70">
        <v>0</v>
      </c>
      <c r="M119" s="12"/>
      <c r="N119" s="2"/>
      <c r="O119" s="2"/>
      <c r="P119" s="2"/>
      <c r="Q119" s="42">
        <f>0+Q104+Q109+Q114</f>
        <v>0</v>
      </c>
      <c r="R119" s="27">
        <f>0+R104+R109+R114</f>
        <v>0</v>
      </c>
      <c r="S119" s="71">
        <f>Q119*(1+J119)+R119</f>
        <v>0</v>
      </c>
    </row>
    <row r="120" thickTop="1" thickBot="1" ht="25" customHeight="1">
      <c r="A120" s="9"/>
      <c r="B120" s="72"/>
      <c r="C120" s="72"/>
      <c r="D120" s="72"/>
      <c r="E120" s="72"/>
      <c r="F120" s="72"/>
      <c r="G120" s="73" t="s">
        <v>107</v>
      </c>
      <c r="H120" s="74">
        <v>0</v>
      </c>
      <c r="I120" s="73" t="s">
        <v>108</v>
      </c>
      <c r="J120" s="75">
        <v>0</v>
      </c>
      <c r="K120" s="73" t="s">
        <v>109</v>
      </c>
      <c r="L120" s="76">
        <v>0</v>
      </c>
      <c r="M120" s="12"/>
      <c r="N120" s="2"/>
      <c r="O120" s="2"/>
      <c r="P120" s="2"/>
      <c r="Q120" s="2"/>
    </row>
    <row r="121">
      <c r="A121" s="13"/>
      <c r="B121" s="4"/>
      <c r="C121" s="4"/>
      <c r="D121" s="4"/>
      <c r="E121" s="4"/>
      <c r="F121" s="4"/>
      <c r="G121" s="4"/>
      <c r="H121" s="77"/>
      <c r="I121" s="4"/>
      <c r="J121" s="77"/>
      <c r="K121" s="4"/>
      <c r="L121" s="4"/>
      <c r="M121" s="14"/>
      <c r="N121" s="2"/>
      <c r="O121" s="2"/>
      <c r="P121" s="2"/>
      <c r="Q121" s="2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"/>
      <c r="O122" s="2"/>
      <c r="P122" s="2"/>
      <c r="Q122" s="2"/>
    </row>
  </sheetData>
  <mergeCells count="81">
    <mergeCell ref="B45:L45"/>
    <mergeCell ref="B47:D47"/>
    <mergeCell ref="B48:D48"/>
    <mergeCell ref="B49:D49"/>
    <mergeCell ref="B50:D50"/>
    <mergeCell ref="B52:D52"/>
    <mergeCell ref="B53:D53"/>
    <mergeCell ref="B54:D54"/>
    <mergeCell ref="B55:D55"/>
    <mergeCell ref="B58:L58"/>
    <mergeCell ref="B60:D60"/>
    <mergeCell ref="B61:D61"/>
    <mergeCell ref="B62:D62"/>
    <mergeCell ref="B63:D63"/>
    <mergeCell ref="B65:D65"/>
    <mergeCell ref="B66:D66"/>
    <mergeCell ref="B67:D67"/>
    <mergeCell ref="B68:D68"/>
    <mergeCell ref="B71:L71"/>
    <mergeCell ref="B73:D73"/>
    <mergeCell ref="B74:D74"/>
    <mergeCell ref="B75:D75"/>
    <mergeCell ref="B76:D76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4:D24"/>
    <mergeCell ref="B25:D25"/>
    <mergeCell ref="B26:D26"/>
    <mergeCell ref="B27:D27"/>
    <mergeCell ref="B79:L79"/>
    <mergeCell ref="B81:D81"/>
    <mergeCell ref="B82:D82"/>
    <mergeCell ref="B83:D83"/>
    <mergeCell ref="B84:D84"/>
    <mergeCell ref="B87:L87"/>
    <mergeCell ref="B89:D89"/>
    <mergeCell ref="B90:D90"/>
    <mergeCell ref="B91:D91"/>
    <mergeCell ref="B92:D92"/>
    <mergeCell ref="B95:L95"/>
    <mergeCell ref="B97:D97"/>
    <mergeCell ref="B98:D98"/>
    <mergeCell ref="B99:D99"/>
    <mergeCell ref="B100:D100"/>
    <mergeCell ref="B103:L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573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AVERAGE(J57,J100,J118,J136,J144,J157,J200)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S57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S100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S118</f>
        <v>0</v>
      </c>
    </row>
    <row r="23">
      <c r="A23" s="9"/>
      <c r="B23" s="45">
        <v>5</v>
      </c>
      <c r="C23" s="1"/>
      <c r="D23" s="1"/>
      <c r="E23" s="46" t="s">
        <v>112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S136</f>
        <v>0</v>
      </c>
    </row>
    <row r="24">
      <c r="A24" s="9"/>
      <c r="B24" s="45">
        <v>7</v>
      </c>
      <c r="C24" s="1"/>
      <c r="D24" s="1"/>
      <c r="E24" s="46" t="s">
        <v>305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S144</f>
        <v>0</v>
      </c>
    </row>
    <row r="25">
      <c r="A25" s="9"/>
      <c r="B25" s="45">
        <v>8</v>
      </c>
      <c r="C25" s="1"/>
      <c r="D25" s="1"/>
      <c r="E25" s="46" t="s">
        <v>306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S157</f>
        <v>0</v>
      </c>
    </row>
    <row r="26">
      <c r="A26" s="9"/>
      <c r="B26" s="45">
        <v>9</v>
      </c>
      <c r="C26" s="1"/>
      <c r="D26" s="1"/>
      <c r="E26" s="46" t="s">
        <v>113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S200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1"/>
      <c r="N27" s="2"/>
      <c r="O27" s="2"/>
      <c r="P27" s="2"/>
      <c r="Q27" s="2"/>
    </row>
    <row r="28" ht="14" customHeight="1">
      <c r="A28" s="4"/>
      <c r="B28" s="37" t="s">
        <v>68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8"/>
      <c r="N29" s="2"/>
      <c r="O29" s="2"/>
      <c r="P29" s="2"/>
      <c r="Q29" s="2"/>
    </row>
    <row r="30" ht="18" customHeight="1">
      <c r="A30" s="9"/>
      <c r="B30" s="43" t="s">
        <v>69</v>
      </c>
      <c r="C30" s="43" t="s">
        <v>65</v>
      </c>
      <c r="D30" s="43" t="s">
        <v>70</v>
      </c>
      <c r="E30" s="43" t="s">
        <v>66</v>
      </c>
      <c r="F30" s="43" t="s">
        <v>71</v>
      </c>
      <c r="G30" s="44" t="s">
        <v>72</v>
      </c>
      <c r="H30" s="22" t="s">
        <v>73</v>
      </c>
      <c r="I30" s="22" t="s">
        <v>74</v>
      </c>
      <c r="J30" s="22" t="s">
        <v>17</v>
      </c>
      <c r="K30" s="44" t="s">
        <v>75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8" t="s">
        <v>114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0">
        <v>1</v>
      </c>
      <c r="C32" s="51" t="s">
        <v>115</v>
      </c>
      <c r="D32" s="51" t="s">
        <v>116</v>
      </c>
      <c r="E32" s="51" t="s">
        <v>117</v>
      </c>
      <c r="F32" s="51" t="s">
        <v>7</v>
      </c>
      <c r="G32" s="52" t="s">
        <v>118</v>
      </c>
      <c r="H32" s="53">
        <v>60.799999999999997</v>
      </c>
      <c r="I32" s="25">
        <v>0</v>
      </c>
      <c r="J32" s="54">
        <v>0</v>
      </c>
      <c r="K32" s="55">
        <v>0.20999999999999999</v>
      </c>
      <c r="L32" s="56"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7" t="s">
        <v>80</v>
      </c>
      <c r="C33" s="1"/>
      <c r="D33" s="1"/>
      <c r="E33" s="58" t="s">
        <v>574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82</v>
      </c>
      <c r="C34" s="1"/>
      <c r="D34" s="1"/>
      <c r="E34" s="58" t="s">
        <v>575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84</v>
      </c>
      <c r="C35" s="1"/>
      <c r="D35" s="1"/>
      <c r="E35" s="58" t="s">
        <v>121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>
      <c r="A36" s="9"/>
      <c r="B36" s="59" t="s">
        <v>86</v>
      </c>
      <c r="C36" s="31"/>
      <c r="D36" s="31"/>
      <c r="E36" s="60" t="s">
        <v>87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>
      <c r="A37" s="9"/>
      <c r="B37" s="50">
        <v>2</v>
      </c>
      <c r="C37" s="51" t="s">
        <v>115</v>
      </c>
      <c r="D37" s="51" t="s">
        <v>576</v>
      </c>
      <c r="E37" s="51" t="s">
        <v>117</v>
      </c>
      <c r="F37" s="51" t="s">
        <v>7</v>
      </c>
      <c r="G37" s="52" t="s">
        <v>118</v>
      </c>
      <c r="H37" s="62">
        <v>14.49</v>
      </c>
      <c r="I37" s="36">
        <v>0</v>
      </c>
      <c r="J37" s="63">
        <v>0</v>
      </c>
      <c r="K37" s="64">
        <v>0.20999999999999999</v>
      </c>
      <c r="L37" s="65"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7" t="s">
        <v>80</v>
      </c>
      <c r="C38" s="1"/>
      <c r="D38" s="1"/>
      <c r="E38" s="58" t="s">
        <v>577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82</v>
      </c>
      <c r="C39" s="1"/>
      <c r="D39" s="1"/>
      <c r="E39" s="58" t="s">
        <v>578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84</v>
      </c>
      <c r="C40" s="1"/>
      <c r="D40" s="1"/>
      <c r="E40" s="58" t="s">
        <v>121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thickBot="1">
      <c r="A41" s="9"/>
      <c r="B41" s="59" t="s">
        <v>86</v>
      </c>
      <c r="C41" s="31"/>
      <c r="D41" s="31"/>
      <c r="E41" s="60" t="s">
        <v>87</v>
      </c>
      <c r="F41" s="31"/>
      <c r="G41" s="31"/>
      <c r="H41" s="61"/>
      <c r="I41" s="31"/>
      <c r="J41" s="61"/>
      <c r="K41" s="31"/>
      <c r="L41" s="31"/>
      <c r="M41" s="12"/>
      <c r="N41" s="2"/>
      <c r="O41" s="2"/>
      <c r="P41" s="2"/>
      <c r="Q41" s="2"/>
    </row>
    <row r="42" thickTop="1">
      <c r="A42" s="9"/>
      <c r="B42" s="50">
        <v>3</v>
      </c>
      <c r="C42" s="51" t="s">
        <v>115</v>
      </c>
      <c r="D42" s="51" t="s">
        <v>307</v>
      </c>
      <c r="E42" s="51" t="s">
        <v>117</v>
      </c>
      <c r="F42" s="51" t="s">
        <v>7</v>
      </c>
      <c r="G42" s="52" t="s">
        <v>118</v>
      </c>
      <c r="H42" s="62">
        <v>163.09899999999999</v>
      </c>
      <c r="I42" s="36">
        <v>0</v>
      </c>
      <c r="J42" s="63">
        <v>0</v>
      </c>
      <c r="K42" s="64">
        <v>0.20999999999999999</v>
      </c>
      <c r="L42" s="65"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7" t="s">
        <v>80</v>
      </c>
      <c r="C43" s="1"/>
      <c r="D43" s="1"/>
      <c r="E43" s="58" t="s">
        <v>308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82</v>
      </c>
      <c r="C44" s="1"/>
      <c r="D44" s="1"/>
      <c r="E44" s="58" t="s">
        <v>579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84</v>
      </c>
      <c r="C45" s="1"/>
      <c r="D45" s="1"/>
      <c r="E45" s="58" t="s">
        <v>121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>
      <c r="A46" s="9"/>
      <c r="B46" s="59" t="s">
        <v>86</v>
      </c>
      <c r="C46" s="31"/>
      <c r="D46" s="31"/>
      <c r="E46" s="60" t="s">
        <v>87</v>
      </c>
      <c r="F46" s="31"/>
      <c r="G46" s="31"/>
      <c r="H46" s="61"/>
      <c r="I46" s="31"/>
      <c r="J46" s="61"/>
      <c r="K46" s="31"/>
      <c r="L46" s="31"/>
      <c r="M46" s="12"/>
      <c r="N46" s="2"/>
      <c r="O46" s="2"/>
      <c r="P46" s="2"/>
      <c r="Q46" s="2"/>
    </row>
    <row r="47" thickTop="1">
      <c r="A47" s="9"/>
      <c r="B47" s="50">
        <v>4</v>
      </c>
      <c r="C47" s="51" t="s">
        <v>122</v>
      </c>
      <c r="D47" s="51" t="s">
        <v>7</v>
      </c>
      <c r="E47" s="51" t="s">
        <v>123</v>
      </c>
      <c r="F47" s="51" t="s">
        <v>7</v>
      </c>
      <c r="G47" s="52" t="s">
        <v>124</v>
      </c>
      <c r="H47" s="62">
        <v>29.699999999999999</v>
      </c>
      <c r="I47" s="36">
        <v>0</v>
      </c>
      <c r="J47" s="63">
        <v>0</v>
      </c>
      <c r="K47" s="64">
        <v>0.20999999999999999</v>
      </c>
      <c r="L47" s="65"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7" t="s">
        <v>80</v>
      </c>
      <c r="C48" s="1"/>
      <c r="D48" s="1"/>
      <c r="E48" s="58" t="s">
        <v>580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82</v>
      </c>
      <c r="C49" s="1"/>
      <c r="D49" s="1"/>
      <c r="E49" s="58" t="s">
        <v>581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84</v>
      </c>
      <c r="C50" s="1"/>
      <c r="D50" s="1"/>
      <c r="E50" s="58" t="s">
        <v>127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thickBot="1">
      <c r="A51" s="9"/>
      <c r="B51" s="59" t="s">
        <v>86</v>
      </c>
      <c r="C51" s="31"/>
      <c r="D51" s="31"/>
      <c r="E51" s="60" t="s">
        <v>87</v>
      </c>
      <c r="F51" s="31"/>
      <c r="G51" s="31"/>
      <c r="H51" s="61"/>
      <c r="I51" s="31"/>
      <c r="J51" s="61"/>
      <c r="K51" s="31"/>
      <c r="L51" s="31"/>
      <c r="M51" s="12"/>
      <c r="N51" s="2"/>
      <c r="O51" s="2"/>
      <c r="P51" s="2"/>
      <c r="Q51" s="2"/>
    </row>
    <row r="52" thickTop="1">
      <c r="A52" s="9"/>
      <c r="B52" s="50">
        <v>5</v>
      </c>
      <c r="C52" s="51" t="s">
        <v>311</v>
      </c>
      <c r="D52" s="51"/>
      <c r="E52" s="51" t="s">
        <v>312</v>
      </c>
      <c r="F52" s="51" t="s">
        <v>7</v>
      </c>
      <c r="G52" s="52" t="s">
        <v>101</v>
      </c>
      <c r="H52" s="62">
        <v>1</v>
      </c>
      <c r="I52" s="36">
        <v>0</v>
      </c>
      <c r="J52" s="63">
        <v>0</v>
      </c>
      <c r="K52" s="64">
        <v>0.20999999999999999</v>
      </c>
      <c r="L52" s="65">
        <v>0</v>
      </c>
      <c r="M52" s="12"/>
      <c r="N52" s="2"/>
      <c r="O52" s="2"/>
      <c r="P52" s="2"/>
      <c r="Q52" s="42">
        <f>IF(ISNUMBER(K52),IF(H52&gt;0,IF(I52&gt;0,J52,0),0),0)</f>
        <v>0</v>
      </c>
      <c r="R52" s="27">
        <f>IF(ISNUMBER(K52)=FALSE,J52,0)</f>
        <v>0</v>
      </c>
    </row>
    <row r="53">
      <c r="A53" s="9"/>
      <c r="B53" s="57" t="s">
        <v>80</v>
      </c>
      <c r="C53" s="1"/>
      <c r="D53" s="1"/>
      <c r="E53" s="58" t="s">
        <v>313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82</v>
      </c>
      <c r="C54" s="1"/>
      <c r="D54" s="1"/>
      <c r="E54" s="58" t="s">
        <v>83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84</v>
      </c>
      <c r="C55" s="1"/>
      <c r="D55" s="1"/>
      <c r="E55" s="58" t="s">
        <v>95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thickBot="1">
      <c r="A56" s="9"/>
      <c r="B56" s="59" t="s">
        <v>86</v>
      </c>
      <c r="C56" s="31"/>
      <c r="D56" s="31"/>
      <c r="E56" s="60" t="s">
        <v>87</v>
      </c>
      <c r="F56" s="31"/>
      <c r="G56" s="31"/>
      <c r="H56" s="61"/>
      <c r="I56" s="31"/>
      <c r="J56" s="61"/>
      <c r="K56" s="31"/>
      <c r="L56" s="31"/>
      <c r="M56" s="12"/>
      <c r="N56" s="2"/>
      <c r="O56" s="2"/>
      <c r="P56" s="2"/>
      <c r="Q56" s="2"/>
    </row>
    <row r="57" thickTop="1" thickBot="1" ht="25" customHeight="1">
      <c r="A57" s="9"/>
      <c r="B57" s="1"/>
      <c r="C57" s="66">
        <v>0</v>
      </c>
      <c r="D57" s="1"/>
      <c r="E57" s="66" t="s">
        <v>20</v>
      </c>
      <c r="F57" s="1"/>
      <c r="G57" s="67" t="s">
        <v>104</v>
      </c>
      <c r="H57" s="68">
        <v>0</v>
      </c>
      <c r="I57" s="67" t="s">
        <v>105</v>
      </c>
      <c r="J57" s="69">
        <f>(L57-H57)</f>
        <v>0</v>
      </c>
      <c r="K57" s="67" t="s">
        <v>106</v>
      </c>
      <c r="L57" s="70">
        <v>0</v>
      </c>
      <c r="M57" s="12"/>
      <c r="N57" s="2"/>
      <c r="O57" s="2"/>
      <c r="P57" s="2"/>
      <c r="Q57" s="42">
        <f>0+Q32+Q37+Q42+Q47+Q52</f>
        <v>0</v>
      </c>
      <c r="R57" s="27">
        <f>0+R32+R37+R42+R47+R52</f>
        <v>0</v>
      </c>
      <c r="S57" s="71">
        <f>Q57*(1+J57)+R57</f>
        <v>0</v>
      </c>
    </row>
    <row r="58" thickTop="1" thickBot="1" ht="25" customHeight="1">
      <c r="A58" s="9"/>
      <c r="B58" s="72"/>
      <c r="C58" s="72"/>
      <c r="D58" s="72"/>
      <c r="E58" s="72"/>
      <c r="F58" s="72"/>
      <c r="G58" s="73" t="s">
        <v>107</v>
      </c>
      <c r="H58" s="74">
        <v>0</v>
      </c>
      <c r="I58" s="73" t="s">
        <v>108</v>
      </c>
      <c r="J58" s="75">
        <v>0</v>
      </c>
      <c r="K58" s="73" t="s">
        <v>109</v>
      </c>
      <c r="L58" s="76">
        <v>0</v>
      </c>
      <c r="M58" s="12"/>
      <c r="N58" s="2"/>
      <c r="O58" s="2"/>
      <c r="P58" s="2"/>
      <c r="Q58" s="2"/>
    </row>
    <row r="59" ht="40" customHeight="1">
      <c r="A59" s="9"/>
      <c r="B59" s="80" t="s">
        <v>128</v>
      </c>
      <c r="C59" s="1"/>
      <c r="D59" s="1"/>
      <c r="E59" s="1"/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0">
        <v>6</v>
      </c>
      <c r="C60" s="51" t="s">
        <v>582</v>
      </c>
      <c r="D60" s="51" t="s">
        <v>7</v>
      </c>
      <c r="E60" s="51" t="s">
        <v>583</v>
      </c>
      <c r="F60" s="51" t="s">
        <v>7</v>
      </c>
      <c r="G60" s="52" t="s">
        <v>124</v>
      </c>
      <c r="H60" s="53">
        <v>5.7960000000000003</v>
      </c>
      <c r="I60" s="25">
        <v>0</v>
      </c>
      <c r="J60" s="54">
        <v>0</v>
      </c>
      <c r="K60" s="55">
        <v>0.20999999999999999</v>
      </c>
      <c r="L60" s="56"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7" t="s">
        <v>80</v>
      </c>
      <c r="C61" s="1"/>
      <c r="D61" s="1"/>
      <c r="E61" s="58" t="s">
        <v>584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82</v>
      </c>
      <c r="C62" s="1"/>
      <c r="D62" s="1"/>
      <c r="E62" s="58" t="s">
        <v>585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84</v>
      </c>
      <c r="C63" s="1"/>
      <c r="D63" s="1"/>
      <c r="E63" s="58" t="s">
        <v>144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>
      <c r="A64" s="9"/>
      <c r="B64" s="59" t="s">
        <v>86</v>
      </c>
      <c r="C64" s="31"/>
      <c r="D64" s="31"/>
      <c r="E64" s="60" t="s">
        <v>87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>
      <c r="A65" s="9"/>
      <c r="B65" s="50">
        <v>7</v>
      </c>
      <c r="C65" s="51" t="s">
        <v>145</v>
      </c>
      <c r="D65" s="51" t="s">
        <v>7</v>
      </c>
      <c r="E65" s="51" t="s">
        <v>146</v>
      </c>
      <c r="F65" s="51" t="s">
        <v>7</v>
      </c>
      <c r="G65" s="52" t="s">
        <v>124</v>
      </c>
      <c r="H65" s="62">
        <v>78</v>
      </c>
      <c r="I65" s="36">
        <v>0</v>
      </c>
      <c r="J65" s="63">
        <v>0</v>
      </c>
      <c r="K65" s="64">
        <v>0.20999999999999999</v>
      </c>
      <c r="L65" s="65"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7" t="s">
        <v>80</v>
      </c>
      <c r="C66" s="1"/>
      <c r="D66" s="1"/>
      <c r="E66" s="58" t="s">
        <v>586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82</v>
      </c>
      <c r="C67" s="1"/>
      <c r="D67" s="1"/>
      <c r="E67" s="58" t="s">
        <v>587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84</v>
      </c>
      <c r="C68" s="1"/>
      <c r="D68" s="1"/>
      <c r="E68" s="58" t="s">
        <v>149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>
      <c r="A69" s="9"/>
      <c r="B69" s="59" t="s">
        <v>86</v>
      </c>
      <c r="C69" s="31"/>
      <c r="D69" s="31"/>
      <c r="E69" s="60" t="s">
        <v>87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>
      <c r="A70" s="9"/>
      <c r="B70" s="50">
        <v>8</v>
      </c>
      <c r="C70" s="51" t="s">
        <v>150</v>
      </c>
      <c r="D70" s="51" t="s">
        <v>7</v>
      </c>
      <c r="E70" s="51" t="s">
        <v>151</v>
      </c>
      <c r="F70" s="51" t="s">
        <v>7</v>
      </c>
      <c r="G70" s="52" t="s">
        <v>124</v>
      </c>
      <c r="H70" s="62">
        <v>29.699999999999999</v>
      </c>
      <c r="I70" s="36">
        <v>0</v>
      </c>
      <c r="J70" s="63">
        <v>0</v>
      </c>
      <c r="K70" s="64">
        <v>0.20999999999999999</v>
      </c>
      <c r="L70" s="65"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80</v>
      </c>
      <c r="C71" s="1"/>
      <c r="D71" s="1"/>
      <c r="E71" s="58" t="s">
        <v>152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82</v>
      </c>
      <c r="C72" s="1"/>
      <c r="D72" s="1"/>
      <c r="E72" s="58" t="s">
        <v>581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84</v>
      </c>
      <c r="C73" s="1"/>
      <c r="D73" s="1"/>
      <c r="E73" s="58" t="s">
        <v>153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86</v>
      </c>
      <c r="C74" s="31"/>
      <c r="D74" s="31"/>
      <c r="E74" s="60" t="s">
        <v>87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>
      <c r="A75" s="9"/>
      <c r="B75" s="50">
        <v>9</v>
      </c>
      <c r="C75" s="51" t="s">
        <v>163</v>
      </c>
      <c r="D75" s="51" t="s">
        <v>7</v>
      </c>
      <c r="E75" s="51" t="s">
        <v>164</v>
      </c>
      <c r="F75" s="51" t="s">
        <v>7</v>
      </c>
      <c r="G75" s="52" t="s">
        <v>124</v>
      </c>
      <c r="H75" s="62">
        <v>78</v>
      </c>
      <c r="I75" s="36">
        <v>0</v>
      </c>
      <c r="J75" s="63">
        <v>0</v>
      </c>
      <c r="K75" s="64">
        <v>0.20999999999999999</v>
      </c>
      <c r="L75" s="65"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>
      <c r="A76" s="9"/>
      <c r="B76" s="57" t="s">
        <v>80</v>
      </c>
      <c r="C76" s="1"/>
      <c r="D76" s="1"/>
      <c r="E76" s="58" t="s">
        <v>588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82</v>
      </c>
      <c r="C77" s="1"/>
      <c r="D77" s="1"/>
      <c r="E77" s="58" t="s">
        <v>587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84</v>
      </c>
      <c r="C78" s="1"/>
      <c r="D78" s="1"/>
      <c r="E78" s="58" t="s">
        <v>167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>
      <c r="A79" s="9"/>
      <c r="B79" s="59" t="s">
        <v>86</v>
      </c>
      <c r="C79" s="31"/>
      <c r="D79" s="31"/>
      <c r="E79" s="60" t="s">
        <v>87</v>
      </c>
      <c r="F79" s="31"/>
      <c r="G79" s="31"/>
      <c r="H79" s="61"/>
      <c r="I79" s="31"/>
      <c r="J79" s="61"/>
      <c r="K79" s="31"/>
      <c r="L79" s="31"/>
      <c r="M79" s="12"/>
      <c r="N79" s="2"/>
      <c r="O79" s="2"/>
      <c r="P79" s="2"/>
      <c r="Q79" s="2"/>
    </row>
    <row r="80" thickTop="1">
      <c r="A80" s="9"/>
      <c r="B80" s="50">
        <v>10</v>
      </c>
      <c r="C80" s="51" t="s">
        <v>323</v>
      </c>
      <c r="D80" s="51" t="s">
        <v>7</v>
      </c>
      <c r="E80" s="51" t="s">
        <v>324</v>
      </c>
      <c r="F80" s="51" t="s">
        <v>7</v>
      </c>
      <c r="G80" s="52" t="s">
        <v>124</v>
      </c>
      <c r="H80" s="62">
        <v>46</v>
      </c>
      <c r="I80" s="36">
        <v>0</v>
      </c>
      <c r="J80" s="63">
        <v>0</v>
      </c>
      <c r="K80" s="64">
        <v>0.20999999999999999</v>
      </c>
      <c r="L80" s="65"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80</v>
      </c>
      <c r="C81" s="1"/>
      <c r="D81" s="1"/>
      <c r="E81" s="58" t="s">
        <v>589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82</v>
      </c>
      <c r="C82" s="1"/>
      <c r="D82" s="1"/>
      <c r="E82" s="58" t="s">
        <v>590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84</v>
      </c>
      <c r="C83" s="1"/>
      <c r="D83" s="1"/>
      <c r="E83" s="58" t="s">
        <v>327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86</v>
      </c>
      <c r="C84" s="31"/>
      <c r="D84" s="31"/>
      <c r="E84" s="60" t="s">
        <v>87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>
      <c r="A85" s="9"/>
      <c r="B85" s="50">
        <v>11</v>
      </c>
      <c r="C85" s="51" t="s">
        <v>328</v>
      </c>
      <c r="D85" s="51" t="s">
        <v>7</v>
      </c>
      <c r="E85" s="51" t="s">
        <v>329</v>
      </c>
      <c r="F85" s="51" t="s">
        <v>7</v>
      </c>
      <c r="G85" s="52" t="s">
        <v>131</v>
      </c>
      <c r="H85" s="62">
        <v>57.119999999999997</v>
      </c>
      <c r="I85" s="36">
        <v>0</v>
      </c>
      <c r="J85" s="63">
        <v>0</v>
      </c>
      <c r="K85" s="64">
        <v>0.20999999999999999</v>
      </c>
      <c r="L85" s="65"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7" t="s">
        <v>80</v>
      </c>
      <c r="C86" s="1"/>
      <c r="D86" s="1"/>
      <c r="E86" s="58" t="s">
        <v>591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82</v>
      </c>
      <c r="C87" s="1"/>
      <c r="D87" s="1"/>
      <c r="E87" s="58" t="s">
        <v>592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84</v>
      </c>
      <c r="C88" s="1"/>
      <c r="D88" s="1"/>
      <c r="E88" s="58" t="s">
        <v>331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>
      <c r="A89" s="9"/>
      <c r="B89" s="59" t="s">
        <v>86</v>
      </c>
      <c r="C89" s="31"/>
      <c r="D89" s="31"/>
      <c r="E89" s="60" t="s">
        <v>87</v>
      </c>
      <c r="F89" s="31"/>
      <c r="G89" s="31"/>
      <c r="H89" s="61"/>
      <c r="I89" s="31"/>
      <c r="J89" s="61"/>
      <c r="K89" s="31"/>
      <c r="L89" s="31"/>
      <c r="M89" s="12"/>
      <c r="N89" s="2"/>
      <c r="O89" s="2"/>
      <c r="P89" s="2"/>
      <c r="Q89" s="2"/>
    </row>
    <row r="90" thickTop="1">
      <c r="A90" s="9"/>
      <c r="B90" s="50">
        <v>12</v>
      </c>
      <c r="C90" s="51" t="s">
        <v>168</v>
      </c>
      <c r="D90" s="51" t="s">
        <v>7</v>
      </c>
      <c r="E90" s="51" t="s">
        <v>169</v>
      </c>
      <c r="F90" s="51" t="s">
        <v>7</v>
      </c>
      <c r="G90" s="52" t="s">
        <v>131</v>
      </c>
      <c r="H90" s="62">
        <v>198</v>
      </c>
      <c r="I90" s="36">
        <v>0</v>
      </c>
      <c r="J90" s="63">
        <v>0</v>
      </c>
      <c r="K90" s="64">
        <v>0.20999999999999999</v>
      </c>
      <c r="L90" s="65"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>
      <c r="A91" s="9"/>
      <c r="B91" s="57" t="s">
        <v>80</v>
      </c>
      <c r="C91" s="1"/>
      <c r="D91" s="1"/>
      <c r="E91" s="58" t="s">
        <v>448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82</v>
      </c>
      <c r="C92" s="1"/>
      <c r="D92" s="1"/>
      <c r="E92" s="58" t="s">
        <v>593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84</v>
      </c>
      <c r="C93" s="1"/>
      <c r="D93" s="1"/>
      <c r="E93" s="58" t="s">
        <v>172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>
      <c r="A94" s="9"/>
      <c r="B94" s="59" t="s">
        <v>86</v>
      </c>
      <c r="C94" s="31"/>
      <c r="D94" s="31"/>
      <c r="E94" s="60" t="s">
        <v>87</v>
      </c>
      <c r="F94" s="31"/>
      <c r="G94" s="31"/>
      <c r="H94" s="61"/>
      <c r="I94" s="31"/>
      <c r="J94" s="61"/>
      <c r="K94" s="31"/>
      <c r="L94" s="31"/>
      <c r="M94" s="12"/>
      <c r="N94" s="2"/>
      <c r="O94" s="2"/>
      <c r="P94" s="2"/>
      <c r="Q94" s="2"/>
    </row>
    <row r="95" thickTop="1">
      <c r="A95" s="9"/>
      <c r="B95" s="50">
        <v>13</v>
      </c>
      <c r="C95" s="51" t="s">
        <v>178</v>
      </c>
      <c r="D95" s="51" t="s">
        <v>7</v>
      </c>
      <c r="E95" s="51" t="s">
        <v>179</v>
      </c>
      <c r="F95" s="51" t="s">
        <v>7</v>
      </c>
      <c r="G95" s="52" t="s">
        <v>131</v>
      </c>
      <c r="H95" s="62">
        <v>198</v>
      </c>
      <c r="I95" s="36">
        <v>0</v>
      </c>
      <c r="J95" s="63">
        <v>0</v>
      </c>
      <c r="K95" s="64">
        <v>0.20999999999999999</v>
      </c>
      <c r="L95" s="65"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>
      <c r="A96" s="9"/>
      <c r="B96" s="57" t="s">
        <v>80</v>
      </c>
      <c r="C96" s="1"/>
      <c r="D96" s="1"/>
      <c r="E96" s="58" t="s">
        <v>180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82</v>
      </c>
      <c r="C97" s="1"/>
      <c r="D97" s="1"/>
      <c r="E97" s="58" t="s">
        <v>593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84</v>
      </c>
      <c r="C98" s="1"/>
      <c r="D98" s="1"/>
      <c r="E98" s="58" t="s">
        <v>182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thickBot="1">
      <c r="A99" s="9"/>
      <c r="B99" s="59" t="s">
        <v>86</v>
      </c>
      <c r="C99" s="31"/>
      <c r="D99" s="31"/>
      <c r="E99" s="60" t="s">
        <v>87</v>
      </c>
      <c r="F99" s="31"/>
      <c r="G99" s="31"/>
      <c r="H99" s="61"/>
      <c r="I99" s="31"/>
      <c r="J99" s="61"/>
      <c r="K99" s="31"/>
      <c r="L99" s="31"/>
      <c r="M99" s="12"/>
      <c r="N99" s="2"/>
      <c r="O99" s="2"/>
      <c r="P99" s="2"/>
      <c r="Q99" s="2"/>
    </row>
    <row r="100" thickTop="1" thickBot="1" ht="25" customHeight="1">
      <c r="A100" s="9"/>
      <c r="B100" s="1"/>
      <c r="C100" s="66">
        <v>1</v>
      </c>
      <c r="D100" s="1"/>
      <c r="E100" s="66" t="s">
        <v>111</v>
      </c>
      <c r="F100" s="1"/>
      <c r="G100" s="67" t="s">
        <v>104</v>
      </c>
      <c r="H100" s="68">
        <v>0</v>
      </c>
      <c r="I100" s="67" t="s">
        <v>105</v>
      </c>
      <c r="J100" s="69">
        <f>(L100-H100)</f>
        <v>0</v>
      </c>
      <c r="K100" s="67" t="s">
        <v>106</v>
      </c>
      <c r="L100" s="70">
        <v>0</v>
      </c>
      <c r="M100" s="12"/>
      <c r="N100" s="2"/>
      <c r="O100" s="2"/>
      <c r="P100" s="2"/>
      <c r="Q100" s="42">
        <f>0+Q60+Q65+Q70+Q75+Q80+Q85+Q90+Q95</f>
        <v>0</v>
      </c>
      <c r="R100" s="27">
        <f>0+R60+R65+R70+R75+R80+R85+R90+R95</f>
        <v>0</v>
      </c>
      <c r="S100" s="71">
        <f>Q100*(1+J100)+R100</f>
        <v>0</v>
      </c>
    </row>
    <row r="101" thickTop="1" thickBot="1" ht="25" customHeight="1">
      <c r="A101" s="9"/>
      <c r="B101" s="72"/>
      <c r="C101" s="72"/>
      <c r="D101" s="72"/>
      <c r="E101" s="72"/>
      <c r="F101" s="72"/>
      <c r="G101" s="73" t="s">
        <v>107</v>
      </c>
      <c r="H101" s="74">
        <v>0</v>
      </c>
      <c r="I101" s="73" t="s">
        <v>108</v>
      </c>
      <c r="J101" s="75">
        <v>0</v>
      </c>
      <c r="K101" s="73" t="s">
        <v>109</v>
      </c>
      <c r="L101" s="76">
        <v>0</v>
      </c>
      <c r="M101" s="12"/>
      <c r="N101" s="2"/>
      <c r="O101" s="2"/>
      <c r="P101" s="2"/>
      <c r="Q101" s="2"/>
    </row>
    <row r="102" ht="40" customHeight="1">
      <c r="A102" s="9"/>
      <c r="B102" s="80" t="s">
        <v>332</v>
      </c>
      <c r="C102" s="1"/>
      <c r="D102" s="1"/>
      <c r="E102" s="1"/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0">
        <v>14</v>
      </c>
      <c r="C103" s="51" t="s">
        <v>333</v>
      </c>
      <c r="D103" s="51" t="s">
        <v>7</v>
      </c>
      <c r="E103" s="51" t="s">
        <v>334</v>
      </c>
      <c r="F103" s="51" t="s">
        <v>7</v>
      </c>
      <c r="G103" s="52" t="s">
        <v>124</v>
      </c>
      <c r="H103" s="53">
        <v>11.612</v>
      </c>
      <c r="I103" s="25">
        <v>0</v>
      </c>
      <c r="J103" s="54">
        <v>0</v>
      </c>
      <c r="K103" s="55">
        <v>0.20999999999999999</v>
      </c>
      <c r="L103" s="56">
        <v>0</v>
      </c>
      <c r="M103" s="12"/>
      <c r="N103" s="2"/>
      <c r="O103" s="2"/>
      <c r="P103" s="2"/>
      <c r="Q103" s="42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7" t="s">
        <v>80</v>
      </c>
      <c r="C104" s="1"/>
      <c r="D104" s="1"/>
      <c r="E104" s="58" t="s">
        <v>594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>
      <c r="A105" s="9"/>
      <c r="B105" s="57" t="s">
        <v>82</v>
      </c>
      <c r="C105" s="1"/>
      <c r="D105" s="1"/>
      <c r="E105" s="58" t="s">
        <v>595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84</v>
      </c>
      <c r="C106" s="1"/>
      <c r="D106" s="1"/>
      <c r="E106" s="58" t="s">
        <v>337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thickBot="1">
      <c r="A107" s="9"/>
      <c r="B107" s="59" t="s">
        <v>86</v>
      </c>
      <c r="C107" s="31"/>
      <c r="D107" s="31"/>
      <c r="E107" s="60" t="s">
        <v>87</v>
      </c>
      <c r="F107" s="31"/>
      <c r="G107" s="31"/>
      <c r="H107" s="61"/>
      <c r="I107" s="31"/>
      <c r="J107" s="61"/>
      <c r="K107" s="31"/>
      <c r="L107" s="31"/>
      <c r="M107" s="12"/>
      <c r="N107" s="2"/>
      <c r="O107" s="2"/>
      <c r="P107" s="2"/>
      <c r="Q107" s="2"/>
    </row>
    <row r="108" thickTop="1">
      <c r="A108" s="9"/>
      <c r="B108" s="50">
        <v>15</v>
      </c>
      <c r="C108" s="51" t="s">
        <v>338</v>
      </c>
      <c r="D108" s="51" t="s">
        <v>7</v>
      </c>
      <c r="E108" s="51" t="s">
        <v>339</v>
      </c>
      <c r="F108" s="51" t="s">
        <v>7</v>
      </c>
      <c r="G108" s="52" t="s">
        <v>124</v>
      </c>
      <c r="H108" s="62">
        <v>9.1099999999999994</v>
      </c>
      <c r="I108" s="36">
        <v>0</v>
      </c>
      <c r="J108" s="63">
        <v>0</v>
      </c>
      <c r="K108" s="64">
        <v>0.20999999999999999</v>
      </c>
      <c r="L108" s="65">
        <v>0</v>
      </c>
      <c r="M108" s="12"/>
      <c r="N108" s="2"/>
      <c r="O108" s="2"/>
      <c r="P108" s="2"/>
      <c r="Q108" s="42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7" t="s">
        <v>80</v>
      </c>
      <c r="C109" s="1"/>
      <c r="D109" s="1"/>
      <c r="E109" s="58" t="s">
        <v>596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>
      <c r="A110" s="9"/>
      <c r="B110" s="57" t="s">
        <v>82</v>
      </c>
      <c r="C110" s="1"/>
      <c r="D110" s="1"/>
      <c r="E110" s="58" t="s">
        <v>597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84</v>
      </c>
      <c r="C111" s="1"/>
      <c r="D111" s="1"/>
      <c r="E111" s="58" t="s">
        <v>598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thickBot="1">
      <c r="A112" s="9"/>
      <c r="B112" s="59" t="s">
        <v>86</v>
      </c>
      <c r="C112" s="31"/>
      <c r="D112" s="31"/>
      <c r="E112" s="60" t="s">
        <v>87</v>
      </c>
      <c r="F112" s="31"/>
      <c r="G112" s="31"/>
      <c r="H112" s="61"/>
      <c r="I112" s="31"/>
      <c r="J112" s="61"/>
      <c r="K112" s="31"/>
      <c r="L112" s="31"/>
      <c r="M112" s="12"/>
      <c r="N112" s="2"/>
      <c r="O112" s="2"/>
      <c r="P112" s="2"/>
      <c r="Q112" s="2"/>
    </row>
    <row r="113" thickTop="1">
      <c r="A113" s="9"/>
      <c r="B113" s="50">
        <v>16</v>
      </c>
      <c r="C113" s="51" t="s">
        <v>599</v>
      </c>
      <c r="D113" s="51" t="s">
        <v>7</v>
      </c>
      <c r="E113" s="51" t="s">
        <v>600</v>
      </c>
      <c r="F113" s="51" t="s">
        <v>7</v>
      </c>
      <c r="G113" s="52" t="s">
        <v>124</v>
      </c>
      <c r="H113" s="62">
        <v>1.4399999999999999</v>
      </c>
      <c r="I113" s="36">
        <v>0</v>
      </c>
      <c r="J113" s="63">
        <v>0</v>
      </c>
      <c r="K113" s="64">
        <v>0.20999999999999999</v>
      </c>
      <c r="L113" s="65"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7" t="s">
        <v>80</v>
      </c>
      <c r="C114" s="1"/>
      <c r="D114" s="1"/>
      <c r="E114" s="58" t="s">
        <v>601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82</v>
      </c>
      <c r="C115" s="1"/>
      <c r="D115" s="1"/>
      <c r="E115" s="58" t="s">
        <v>602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84</v>
      </c>
      <c r="C116" s="1"/>
      <c r="D116" s="1"/>
      <c r="E116" s="58" t="s">
        <v>603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thickBot="1">
      <c r="A117" s="9"/>
      <c r="B117" s="59" t="s">
        <v>86</v>
      </c>
      <c r="C117" s="31"/>
      <c r="D117" s="31"/>
      <c r="E117" s="60" t="s">
        <v>87</v>
      </c>
      <c r="F117" s="31"/>
      <c r="G117" s="31"/>
      <c r="H117" s="61"/>
      <c r="I117" s="31"/>
      <c r="J117" s="61"/>
      <c r="K117" s="31"/>
      <c r="L117" s="31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66">
        <v>4</v>
      </c>
      <c r="D118" s="1"/>
      <c r="E118" s="66" t="s">
        <v>304</v>
      </c>
      <c r="F118" s="1"/>
      <c r="G118" s="67" t="s">
        <v>104</v>
      </c>
      <c r="H118" s="68">
        <v>0</v>
      </c>
      <c r="I118" s="67" t="s">
        <v>105</v>
      </c>
      <c r="J118" s="69">
        <f>(L118-H118)</f>
        <v>0</v>
      </c>
      <c r="K118" s="67" t="s">
        <v>106</v>
      </c>
      <c r="L118" s="70">
        <v>0</v>
      </c>
      <c r="M118" s="12"/>
      <c r="N118" s="2"/>
      <c r="O118" s="2"/>
      <c r="P118" s="2"/>
      <c r="Q118" s="42">
        <f>0+Q103+Q108+Q113</f>
        <v>0</v>
      </c>
      <c r="R118" s="27">
        <f>0+R103+R108+R113</f>
        <v>0</v>
      </c>
      <c r="S118" s="71">
        <f>Q118*(1+J118)+R118</f>
        <v>0</v>
      </c>
    </row>
    <row r="119" thickTop="1" thickBot="1" ht="25" customHeight="1">
      <c r="A119" s="9"/>
      <c r="B119" s="72"/>
      <c r="C119" s="72"/>
      <c r="D119" s="72"/>
      <c r="E119" s="72"/>
      <c r="F119" s="72"/>
      <c r="G119" s="73" t="s">
        <v>107</v>
      </c>
      <c r="H119" s="74">
        <v>0</v>
      </c>
      <c r="I119" s="73" t="s">
        <v>108</v>
      </c>
      <c r="J119" s="75">
        <v>0</v>
      </c>
      <c r="K119" s="73" t="s">
        <v>109</v>
      </c>
      <c r="L119" s="76">
        <v>0</v>
      </c>
      <c r="M119" s="12"/>
      <c r="N119" s="2"/>
      <c r="O119" s="2"/>
      <c r="P119" s="2"/>
      <c r="Q119" s="2"/>
    </row>
    <row r="120" ht="40" customHeight="1">
      <c r="A120" s="9"/>
      <c r="B120" s="80" t="s">
        <v>183</v>
      </c>
      <c r="C120" s="1"/>
      <c r="D120" s="1"/>
      <c r="E120" s="1"/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0">
        <v>17</v>
      </c>
      <c r="C121" s="51" t="s">
        <v>604</v>
      </c>
      <c r="D121" s="51" t="s">
        <v>7</v>
      </c>
      <c r="E121" s="51" t="s">
        <v>605</v>
      </c>
      <c r="F121" s="51" t="s">
        <v>7</v>
      </c>
      <c r="G121" s="52" t="s">
        <v>131</v>
      </c>
      <c r="H121" s="53">
        <v>42</v>
      </c>
      <c r="I121" s="25">
        <v>0</v>
      </c>
      <c r="J121" s="54">
        <v>0</v>
      </c>
      <c r="K121" s="55">
        <v>0.20999999999999999</v>
      </c>
      <c r="L121" s="56">
        <v>0</v>
      </c>
      <c r="M121" s="12"/>
      <c r="N121" s="2"/>
      <c r="O121" s="2"/>
      <c r="P121" s="2"/>
      <c r="Q121" s="42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7" t="s">
        <v>80</v>
      </c>
      <c r="C122" s="1"/>
      <c r="D122" s="1"/>
      <c r="E122" s="58" t="s">
        <v>606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82</v>
      </c>
      <c r="C123" s="1"/>
      <c r="D123" s="1"/>
      <c r="E123" s="58" t="s">
        <v>607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84</v>
      </c>
      <c r="C124" s="1"/>
      <c r="D124" s="1"/>
      <c r="E124" s="58" t="s">
        <v>608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thickBot="1">
      <c r="A125" s="9"/>
      <c r="B125" s="59" t="s">
        <v>86</v>
      </c>
      <c r="C125" s="31"/>
      <c r="D125" s="31"/>
      <c r="E125" s="60" t="s">
        <v>87</v>
      </c>
      <c r="F125" s="31"/>
      <c r="G125" s="31"/>
      <c r="H125" s="61"/>
      <c r="I125" s="31"/>
      <c r="J125" s="61"/>
      <c r="K125" s="31"/>
      <c r="L125" s="31"/>
      <c r="M125" s="12"/>
      <c r="N125" s="2"/>
      <c r="O125" s="2"/>
      <c r="P125" s="2"/>
      <c r="Q125" s="2"/>
    </row>
    <row r="126" thickTop="1">
      <c r="A126" s="9"/>
      <c r="B126" s="50">
        <v>18</v>
      </c>
      <c r="C126" s="51" t="s">
        <v>189</v>
      </c>
      <c r="D126" s="51" t="s">
        <v>7</v>
      </c>
      <c r="E126" s="51" t="s">
        <v>190</v>
      </c>
      <c r="F126" s="51" t="s">
        <v>7</v>
      </c>
      <c r="G126" s="52" t="s">
        <v>131</v>
      </c>
      <c r="H126" s="62">
        <v>21</v>
      </c>
      <c r="I126" s="36">
        <v>0</v>
      </c>
      <c r="J126" s="63">
        <v>0</v>
      </c>
      <c r="K126" s="64">
        <v>0.20999999999999999</v>
      </c>
      <c r="L126" s="65">
        <v>0</v>
      </c>
      <c r="M126" s="12"/>
      <c r="N126" s="2"/>
      <c r="O126" s="2"/>
      <c r="P126" s="2"/>
      <c r="Q126" s="42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57" t="s">
        <v>80</v>
      </c>
      <c r="C127" s="1"/>
      <c r="D127" s="1"/>
      <c r="E127" s="58" t="s">
        <v>609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82</v>
      </c>
      <c r="C128" s="1"/>
      <c r="D128" s="1"/>
      <c r="E128" s="58" t="s">
        <v>610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84</v>
      </c>
      <c r="C129" s="1"/>
      <c r="D129" s="1"/>
      <c r="E129" s="58" t="s">
        <v>193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thickBot="1">
      <c r="A130" s="9"/>
      <c r="B130" s="59" t="s">
        <v>86</v>
      </c>
      <c r="C130" s="31"/>
      <c r="D130" s="31"/>
      <c r="E130" s="60" t="s">
        <v>87</v>
      </c>
      <c r="F130" s="31"/>
      <c r="G130" s="31"/>
      <c r="H130" s="61"/>
      <c r="I130" s="31"/>
      <c r="J130" s="61"/>
      <c r="K130" s="31"/>
      <c r="L130" s="31"/>
      <c r="M130" s="12"/>
      <c r="N130" s="2"/>
      <c r="O130" s="2"/>
      <c r="P130" s="2"/>
      <c r="Q130" s="2"/>
    </row>
    <row r="131" thickTop="1">
      <c r="A131" s="9"/>
      <c r="B131" s="50">
        <v>19</v>
      </c>
      <c r="C131" s="51" t="s">
        <v>611</v>
      </c>
      <c r="D131" s="51" t="s">
        <v>7</v>
      </c>
      <c r="E131" s="51" t="s">
        <v>612</v>
      </c>
      <c r="F131" s="51" t="s">
        <v>7</v>
      </c>
      <c r="G131" s="52" t="s">
        <v>131</v>
      </c>
      <c r="H131" s="62">
        <v>21</v>
      </c>
      <c r="I131" s="36">
        <v>0</v>
      </c>
      <c r="J131" s="63">
        <v>0</v>
      </c>
      <c r="K131" s="64">
        <v>0.20999999999999999</v>
      </c>
      <c r="L131" s="65">
        <v>0</v>
      </c>
      <c r="M131" s="12"/>
      <c r="N131" s="2"/>
      <c r="O131" s="2"/>
      <c r="P131" s="2"/>
      <c r="Q131" s="42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57" t="s">
        <v>80</v>
      </c>
      <c r="C132" s="1"/>
      <c r="D132" s="1"/>
      <c r="E132" s="58" t="s">
        <v>613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>
      <c r="A133" s="9"/>
      <c r="B133" s="57" t="s">
        <v>82</v>
      </c>
      <c r="C133" s="1"/>
      <c r="D133" s="1"/>
      <c r="E133" s="58" t="s">
        <v>610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84</v>
      </c>
      <c r="C134" s="1"/>
      <c r="D134" s="1"/>
      <c r="E134" s="58" t="s">
        <v>207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thickBot="1">
      <c r="A135" s="9"/>
      <c r="B135" s="59" t="s">
        <v>86</v>
      </c>
      <c r="C135" s="31"/>
      <c r="D135" s="31"/>
      <c r="E135" s="60" t="s">
        <v>87</v>
      </c>
      <c r="F135" s="31"/>
      <c r="G135" s="31"/>
      <c r="H135" s="61"/>
      <c r="I135" s="31"/>
      <c r="J135" s="61"/>
      <c r="K135" s="31"/>
      <c r="L135" s="31"/>
      <c r="M135" s="12"/>
      <c r="N135" s="2"/>
      <c r="O135" s="2"/>
      <c r="P135" s="2"/>
      <c r="Q135" s="2"/>
    </row>
    <row r="136" thickTop="1" thickBot="1" ht="25" customHeight="1">
      <c r="A136" s="9"/>
      <c r="B136" s="1"/>
      <c r="C136" s="66">
        <v>5</v>
      </c>
      <c r="D136" s="1"/>
      <c r="E136" s="66" t="s">
        <v>112</v>
      </c>
      <c r="F136" s="1"/>
      <c r="G136" s="67" t="s">
        <v>104</v>
      </c>
      <c r="H136" s="68">
        <v>0</v>
      </c>
      <c r="I136" s="67" t="s">
        <v>105</v>
      </c>
      <c r="J136" s="69">
        <f>(L136-H136)</f>
        <v>0</v>
      </c>
      <c r="K136" s="67" t="s">
        <v>106</v>
      </c>
      <c r="L136" s="70">
        <v>0</v>
      </c>
      <c r="M136" s="12"/>
      <c r="N136" s="2"/>
      <c r="O136" s="2"/>
      <c r="P136" s="2"/>
      <c r="Q136" s="42">
        <f>0+Q121+Q126+Q131</f>
        <v>0</v>
      </c>
      <c r="R136" s="27">
        <f>0+R121+R126+R131</f>
        <v>0</v>
      </c>
      <c r="S136" s="71">
        <f>Q136*(1+J136)+R136</f>
        <v>0</v>
      </c>
    </row>
    <row r="137" thickTop="1" thickBot="1" ht="25" customHeight="1">
      <c r="A137" s="9"/>
      <c r="B137" s="72"/>
      <c r="C137" s="72"/>
      <c r="D137" s="72"/>
      <c r="E137" s="72"/>
      <c r="F137" s="72"/>
      <c r="G137" s="73" t="s">
        <v>107</v>
      </c>
      <c r="H137" s="74">
        <v>0</v>
      </c>
      <c r="I137" s="73" t="s">
        <v>108</v>
      </c>
      <c r="J137" s="75">
        <v>0</v>
      </c>
      <c r="K137" s="73" t="s">
        <v>109</v>
      </c>
      <c r="L137" s="76">
        <v>0</v>
      </c>
      <c r="M137" s="12"/>
      <c r="N137" s="2"/>
      <c r="O137" s="2"/>
      <c r="P137" s="2"/>
      <c r="Q137" s="2"/>
    </row>
    <row r="138" ht="40" customHeight="1">
      <c r="A138" s="9"/>
      <c r="B138" s="80" t="s">
        <v>343</v>
      </c>
      <c r="C138" s="1"/>
      <c r="D138" s="1"/>
      <c r="E138" s="1"/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0">
        <v>20</v>
      </c>
      <c r="C139" s="51" t="s">
        <v>344</v>
      </c>
      <c r="D139" s="51" t="s">
        <v>7</v>
      </c>
      <c r="E139" s="51" t="s">
        <v>345</v>
      </c>
      <c r="F139" s="51" t="s">
        <v>7</v>
      </c>
      <c r="G139" s="52" t="s">
        <v>131</v>
      </c>
      <c r="H139" s="53">
        <v>5</v>
      </c>
      <c r="I139" s="25">
        <v>0</v>
      </c>
      <c r="J139" s="54">
        <v>0</v>
      </c>
      <c r="K139" s="55">
        <v>0.20999999999999999</v>
      </c>
      <c r="L139" s="56">
        <v>0</v>
      </c>
      <c r="M139" s="12"/>
      <c r="N139" s="2"/>
      <c r="O139" s="2"/>
      <c r="P139" s="2"/>
      <c r="Q139" s="42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7" t="s">
        <v>80</v>
      </c>
      <c r="C140" s="1"/>
      <c r="D140" s="1"/>
      <c r="E140" s="58" t="s">
        <v>614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>
      <c r="A141" s="9"/>
      <c r="B141" s="57" t="s">
        <v>82</v>
      </c>
      <c r="C141" s="1"/>
      <c r="D141" s="1"/>
      <c r="E141" s="58" t="s">
        <v>615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>
      <c r="A142" s="9"/>
      <c r="B142" s="57" t="s">
        <v>84</v>
      </c>
      <c r="C142" s="1"/>
      <c r="D142" s="1"/>
      <c r="E142" s="58" t="s">
        <v>348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thickBot="1">
      <c r="A143" s="9"/>
      <c r="B143" s="59" t="s">
        <v>86</v>
      </c>
      <c r="C143" s="31"/>
      <c r="D143" s="31"/>
      <c r="E143" s="60" t="s">
        <v>87</v>
      </c>
      <c r="F143" s="31"/>
      <c r="G143" s="31"/>
      <c r="H143" s="61"/>
      <c r="I143" s="31"/>
      <c r="J143" s="61"/>
      <c r="K143" s="31"/>
      <c r="L143" s="31"/>
      <c r="M143" s="12"/>
      <c r="N143" s="2"/>
      <c r="O143" s="2"/>
      <c r="P143" s="2"/>
      <c r="Q143" s="2"/>
    </row>
    <row r="144" thickTop="1" thickBot="1" ht="25" customHeight="1">
      <c r="A144" s="9"/>
      <c r="B144" s="1"/>
      <c r="C144" s="66">
        <v>7</v>
      </c>
      <c r="D144" s="1"/>
      <c r="E144" s="66" t="s">
        <v>305</v>
      </c>
      <c r="F144" s="1"/>
      <c r="G144" s="67" t="s">
        <v>104</v>
      </c>
      <c r="H144" s="68">
        <v>0</v>
      </c>
      <c r="I144" s="67" t="s">
        <v>105</v>
      </c>
      <c r="J144" s="69">
        <f>(L144-H144)</f>
        <v>0</v>
      </c>
      <c r="K144" s="67" t="s">
        <v>106</v>
      </c>
      <c r="L144" s="70">
        <v>0</v>
      </c>
      <c r="M144" s="12"/>
      <c r="N144" s="2"/>
      <c r="O144" s="2"/>
      <c r="P144" s="2"/>
      <c r="Q144" s="42">
        <f>0+Q139</f>
        <v>0</v>
      </c>
      <c r="R144" s="27">
        <f>0+R139</f>
        <v>0</v>
      </c>
      <c r="S144" s="71">
        <f>Q144*(1+J144)+R144</f>
        <v>0</v>
      </c>
    </row>
    <row r="145" thickTop="1" thickBot="1" ht="25" customHeight="1">
      <c r="A145" s="9"/>
      <c r="B145" s="72"/>
      <c r="C145" s="72"/>
      <c r="D145" s="72"/>
      <c r="E145" s="72"/>
      <c r="F145" s="72"/>
      <c r="G145" s="73" t="s">
        <v>107</v>
      </c>
      <c r="H145" s="74">
        <v>0</v>
      </c>
      <c r="I145" s="73" t="s">
        <v>108</v>
      </c>
      <c r="J145" s="75">
        <v>0</v>
      </c>
      <c r="K145" s="73" t="s">
        <v>109</v>
      </c>
      <c r="L145" s="76">
        <v>0</v>
      </c>
      <c r="M145" s="12"/>
      <c r="N145" s="2"/>
      <c r="O145" s="2"/>
      <c r="P145" s="2"/>
      <c r="Q145" s="2"/>
    </row>
    <row r="146" ht="40" customHeight="1">
      <c r="A146" s="9"/>
      <c r="B146" s="80" t="s">
        <v>349</v>
      </c>
      <c r="C146" s="1"/>
      <c r="D146" s="1"/>
      <c r="E146" s="1"/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>
      <c r="A147" s="9"/>
      <c r="B147" s="50">
        <v>21</v>
      </c>
      <c r="C147" s="51" t="s">
        <v>350</v>
      </c>
      <c r="D147" s="51" t="s">
        <v>7</v>
      </c>
      <c r="E147" s="51" t="s">
        <v>351</v>
      </c>
      <c r="F147" s="51" t="s">
        <v>7</v>
      </c>
      <c r="G147" s="52" t="s">
        <v>101</v>
      </c>
      <c r="H147" s="53">
        <v>1</v>
      </c>
      <c r="I147" s="25">
        <v>0</v>
      </c>
      <c r="J147" s="54">
        <v>0</v>
      </c>
      <c r="K147" s="55">
        <v>0.20999999999999999</v>
      </c>
      <c r="L147" s="56"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80</v>
      </c>
      <c r="C148" s="1"/>
      <c r="D148" s="1"/>
      <c r="E148" s="58" t="s">
        <v>616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82</v>
      </c>
      <c r="C149" s="1"/>
      <c r="D149" s="1"/>
      <c r="E149" s="58" t="s">
        <v>83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84</v>
      </c>
      <c r="C150" s="1"/>
      <c r="D150" s="1"/>
      <c r="E150" s="58" t="s">
        <v>353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86</v>
      </c>
      <c r="C151" s="31"/>
      <c r="D151" s="31"/>
      <c r="E151" s="60" t="s">
        <v>87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22</v>
      </c>
      <c r="C152" s="51" t="s">
        <v>354</v>
      </c>
      <c r="D152" s="51" t="s">
        <v>7</v>
      </c>
      <c r="E152" s="51" t="s">
        <v>355</v>
      </c>
      <c r="F152" s="51" t="s">
        <v>7</v>
      </c>
      <c r="G152" s="52" t="s">
        <v>124</v>
      </c>
      <c r="H152" s="62">
        <v>14.65</v>
      </c>
      <c r="I152" s="36">
        <v>0</v>
      </c>
      <c r="J152" s="63">
        <v>0</v>
      </c>
      <c r="K152" s="64">
        <v>0.20999999999999999</v>
      </c>
      <c r="L152" s="65"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80</v>
      </c>
      <c r="C153" s="1"/>
      <c r="D153" s="1"/>
      <c r="E153" s="58" t="s">
        <v>356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82</v>
      </c>
      <c r="C154" s="1"/>
      <c r="D154" s="1"/>
      <c r="E154" s="58" t="s">
        <v>617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84</v>
      </c>
      <c r="C155" s="1"/>
      <c r="D155" s="1"/>
      <c r="E155" s="58" t="s">
        <v>358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86</v>
      </c>
      <c r="C156" s="31"/>
      <c r="D156" s="31"/>
      <c r="E156" s="60" t="s">
        <v>87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66">
        <v>8</v>
      </c>
      <c r="D157" s="1"/>
      <c r="E157" s="66" t="s">
        <v>306</v>
      </c>
      <c r="F157" s="1"/>
      <c r="G157" s="67" t="s">
        <v>104</v>
      </c>
      <c r="H157" s="68">
        <v>0</v>
      </c>
      <c r="I157" s="67" t="s">
        <v>105</v>
      </c>
      <c r="J157" s="69">
        <f>(L157-H157)</f>
        <v>0</v>
      </c>
      <c r="K157" s="67" t="s">
        <v>106</v>
      </c>
      <c r="L157" s="70">
        <v>0</v>
      </c>
      <c r="M157" s="12"/>
      <c r="N157" s="2"/>
      <c r="O157" s="2"/>
      <c r="P157" s="2"/>
      <c r="Q157" s="42">
        <f>0+Q147+Q152</f>
        <v>0</v>
      </c>
      <c r="R157" s="27">
        <f>0+R147+R152</f>
        <v>0</v>
      </c>
      <c r="S157" s="71">
        <f>Q157*(1+J157)+R157</f>
        <v>0</v>
      </c>
    </row>
    <row r="158" thickTop="1" thickBot="1" ht="25" customHeight="1">
      <c r="A158" s="9"/>
      <c r="B158" s="72"/>
      <c r="C158" s="72"/>
      <c r="D158" s="72"/>
      <c r="E158" s="72"/>
      <c r="F158" s="72"/>
      <c r="G158" s="73" t="s">
        <v>107</v>
      </c>
      <c r="H158" s="74">
        <v>0</v>
      </c>
      <c r="I158" s="73" t="s">
        <v>108</v>
      </c>
      <c r="J158" s="75">
        <v>0</v>
      </c>
      <c r="K158" s="73" t="s">
        <v>109</v>
      </c>
      <c r="L158" s="76">
        <v>0</v>
      </c>
      <c r="M158" s="12"/>
      <c r="N158" s="2"/>
      <c r="O158" s="2"/>
      <c r="P158" s="2"/>
      <c r="Q158" s="2"/>
    </row>
    <row r="159" ht="40" customHeight="1">
      <c r="A159" s="9"/>
      <c r="B159" s="80" t="s">
        <v>219</v>
      </c>
      <c r="C159" s="1"/>
      <c r="D159" s="1"/>
      <c r="E159" s="1"/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0">
        <v>23</v>
      </c>
      <c r="C160" s="51" t="s">
        <v>363</v>
      </c>
      <c r="D160" s="51" t="s">
        <v>7</v>
      </c>
      <c r="E160" s="51" t="s">
        <v>364</v>
      </c>
      <c r="F160" s="51" t="s">
        <v>7</v>
      </c>
      <c r="G160" s="52" t="s">
        <v>222</v>
      </c>
      <c r="H160" s="53">
        <v>7</v>
      </c>
      <c r="I160" s="25">
        <v>0</v>
      </c>
      <c r="J160" s="54">
        <v>0</v>
      </c>
      <c r="K160" s="55">
        <v>0.20999999999999999</v>
      </c>
      <c r="L160" s="56"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57" t="s">
        <v>80</v>
      </c>
      <c r="C161" s="1"/>
      <c r="D161" s="1"/>
      <c r="E161" s="58" t="s">
        <v>496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>
      <c r="A162" s="9"/>
      <c r="B162" s="57" t="s">
        <v>82</v>
      </c>
      <c r="C162" s="1"/>
      <c r="D162" s="1"/>
      <c r="E162" s="58" t="s">
        <v>618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>
      <c r="A163" s="9"/>
      <c r="B163" s="57" t="s">
        <v>84</v>
      </c>
      <c r="C163" s="1"/>
      <c r="D163" s="1"/>
      <c r="E163" s="58" t="s">
        <v>367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thickBot="1">
      <c r="A164" s="9"/>
      <c r="B164" s="59" t="s">
        <v>86</v>
      </c>
      <c r="C164" s="31"/>
      <c r="D164" s="31"/>
      <c r="E164" s="60" t="s">
        <v>87</v>
      </c>
      <c r="F164" s="31"/>
      <c r="G164" s="31"/>
      <c r="H164" s="61"/>
      <c r="I164" s="31"/>
      <c r="J164" s="61"/>
      <c r="K164" s="31"/>
      <c r="L164" s="31"/>
      <c r="M164" s="12"/>
      <c r="N164" s="2"/>
      <c r="O164" s="2"/>
      <c r="P164" s="2"/>
      <c r="Q164" s="2"/>
    </row>
    <row r="165" thickTop="1">
      <c r="A165" s="9"/>
      <c r="B165" s="50">
        <v>24</v>
      </c>
      <c r="C165" s="51" t="s">
        <v>368</v>
      </c>
      <c r="D165" s="51" t="s">
        <v>7</v>
      </c>
      <c r="E165" s="51" t="s">
        <v>369</v>
      </c>
      <c r="F165" s="51" t="s">
        <v>7</v>
      </c>
      <c r="G165" s="52" t="s">
        <v>222</v>
      </c>
      <c r="H165" s="62">
        <v>7</v>
      </c>
      <c r="I165" s="36">
        <v>0</v>
      </c>
      <c r="J165" s="63">
        <v>0</v>
      </c>
      <c r="K165" s="64">
        <v>0.20999999999999999</v>
      </c>
      <c r="L165" s="65">
        <v>0</v>
      </c>
      <c r="M165" s="12"/>
      <c r="N165" s="2"/>
      <c r="O165" s="2"/>
      <c r="P165" s="2"/>
      <c r="Q165" s="42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57" t="s">
        <v>80</v>
      </c>
      <c r="C166" s="1"/>
      <c r="D166" s="1"/>
      <c r="E166" s="58" t="s">
        <v>431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>
      <c r="A167" s="9"/>
      <c r="B167" s="57" t="s">
        <v>82</v>
      </c>
      <c r="C167" s="1"/>
      <c r="D167" s="1"/>
      <c r="E167" s="58" t="s">
        <v>618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>
      <c r="A168" s="9"/>
      <c r="B168" s="57" t="s">
        <v>84</v>
      </c>
      <c r="C168" s="1"/>
      <c r="D168" s="1"/>
      <c r="E168" s="58" t="s">
        <v>372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thickBot="1">
      <c r="A169" s="9"/>
      <c r="B169" s="59" t="s">
        <v>86</v>
      </c>
      <c r="C169" s="31"/>
      <c r="D169" s="31"/>
      <c r="E169" s="60" t="s">
        <v>87</v>
      </c>
      <c r="F169" s="31"/>
      <c r="G169" s="31"/>
      <c r="H169" s="61"/>
      <c r="I169" s="31"/>
      <c r="J169" s="61"/>
      <c r="K169" s="31"/>
      <c r="L169" s="31"/>
      <c r="M169" s="12"/>
      <c r="N169" s="2"/>
      <c r="O169" s="2"/>
      <c r="P169" s="2"/>
      <c r="Q169" s="2"/>
    </row>
    <row r="170" thickTop="1">
      <c r="A170" s="9"/>
      <c r="B170" s="50">
        <v>25</v>
      </c>
      <c r="C170" s="51" t="s">
        <v>503</v>
      </c>
      <c r="D170" s="51" t="s">
        <v>7</v>
      </c>
      <c r="E170" s="51" t="s">
        <v>504</v>
      </c>
      <c r="F170" s="51" t="s">
        <v>7</v>
      </c>
      <c r="G170" s="52" t="s">
        <v>101</v>
      </c>
      <c r="H170" s="62">
        <v>1</v>
      </c>
      <c r="I170" s="36">
        <v>0</v>
      </c>
      <c r="J170" s="63">
        <v>0</v>
      </c>
      <c r="K170" s="64">
        <v>0.20999999999999999</v>
      </c>
      <c r="L170" s="65"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80</v>
      </c>
      <c r="C171" s="1"/>
      <c r="D171" s="1"/>
      <c r="E171" s="58" t="s">
        <v>619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82</v>
      </c>
      <c r="C172" s="1"/>
      <c r="D172" s="1"/>
      <c r="E172" s="58">
        <v>1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84</v>
      </c>
      <c r="C173" s="1"/>
      <c r="D173" s="1"/>
      <c r="E173" s="58" t="s">
        <v>376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86</v>
      </c>
      <c r="C174" s="31"/>
      <c r="D174" s="31"/>
      <c r="E174" s="60" t="s">
        <v>87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26</v>
      </c>
      <c r="C175" s="51" t="s">
        <v>620</v>
      </c>
      <c r="D175" s="51" t="s">
        <v>7</v>
      </c>
      <c r="E175" s="51" t="s">
        <v>621</v>
      </c>
      <c r="F175" s="51" t="s">
        <v>7</v>
      </c>
      <c r="G175" s="52" t="s">
        <v>222</v>
      </c>
      <c r="H175" s="62">
        <v>21</v>
      </c>
      <c r="I175" s="36">
        <v>0</v>
      </c>
      <c r="J175" s="63">
        <v>0</v>
      </c>
      <c r="K175" s="64">
        <v>0.20999999999999999</v>
      </c>
      <c r="L175" s="65"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80</v>
      </c>
      <c r="C176" s="1"/>
      <c r="D176" s="1"/>
      <c r="E176" s="58" t="s">
        <v>622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82</v>
      </c>
      <c r="C177" s="1"/>
      <c r="D177" s="1"/>
      <c r="E177" s="58" t="s">
        <v>514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84</v>
      </c>
      <c r="C178" s="1"/>
      <c r="D178" s="1"/>
      <c r="E178" s="58" t="s">
        <v>381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86</v>
      </c>
      <c r="C179" s="31"/>
      <c r="D179" s="31"/>
      <c r="E179" s="60" t="s">
        <v>87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27</v>
      </c>
      <c r="C180" s="51" t="s">
        <v>382</v>
      </c>
      <c r="D180" s="51" t="s">
        <v>7</v>
      </c>
      <c r="E180" s="51" t="s">
        <v>383</v>
      </c>
      <c r="F180" s="51" t="s">
        <v>7</v>
      </c>
      <c r="G180" s="52" t="s">
        <v>131</v>
      </c>
      <c r="H180" s="62">
        <v>47</v>
      </c>
      <c r="I180" s="36">
        <v>0</v>
      </c>
      <c r="J180" s="63">
        <v>0</v>
      </c>
      <c r="K180" s="64">
        <v>0.20999999999999999</v>
      </c>
      <c r="L180" s="65"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80</v>
      </c>
      <c r="C181" s="1"/>
      <c r="D181" s="1"/>
      <c r="E181" s="58" t="s">
        <v>623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82</v>
      </c>
      <c r="C182" s="1"/>
      <c r="D182" s="1"/>
      <c r="E182" s="58" t="s">
        <v>624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84</v>
      </c>
      <c r="C183" s="1"/>
      <c r="D183" s="1"/>
      <c r="E183" s="58" t="s">
        <v>386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86</v>
      </c>
      <c r="C184" s="31"/>
      <c r="D184" s="31"/>
      <c r="E184" s="60" t="s">
        <v>87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28</v>
      </c>
      <c r="C185" s="51" t="s">
        <v>625</v>
      </c>
      <c r="D185" s="51" t="s">
        <v>7</v>
      </c>
      <c r="E185" s="51" t="s">
        <v>626</v>
      </c>
      <c r="F185" s="51" t="s">
        <v>7</v>
      </c>
      <c r="G185" s="52" t="s">
        <v>222</v>
      </c>
      <c r="H185" s="62">
        <v>21</v>
      </c>
      <c r="I185" s="36">
        <v>0</v>
      </c>
      <c r="J185" s="63">
        <v>0</v>
      </c>
      <c r="K185" s="64">
        <v>0.20999999999999999</v>
      </c>
      <c r="L185" s="65"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80</v>
      </c>
      <c r="C186" s="1"/>
      <c r="D186" s="1"/>
      <c r="E186" s="58" t="s">
        <v>627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82</v>
      </c>
      <c r="C187" s="1"/>
      <c r="D187" s="1"/>
      <c r="E187" s="58" t="s">
        <v>514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84</v>
      </c>
      <c r="C188" s="1"/>
      <c r="D188" s="1"/>
      <c r="E188" s="58" t="s">
        <v>628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86</v>
      </c>
      <c r="C189" s="31"/>
      <c r="D189" s="31"/>
      <c r="E189" s="60" t="s">
        <v>87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29</v>
      </c>
      <c r="C190" s="51" t="s">
        <v>629</v>
      </c>
      <c r="D190" s="51" t="s">
        <v>7</v>
      </c>
      <c r="E190" s="51" t="s">
        <v>630</v>
      </c>
      <c r="F190" s="51" t="s">
        <v>7</v>
      </c>
      <c r="G190" s="52" t="s">
        <v>124</v>
      </c>
      <c r="H190" s="62">
        <v>8</v>
      </c>
      <c r="I190" s="36">
        <v>0</v>
      </c>
      <c r="J190" s="63">
        <v>0</v>
      </c>
      <c r="K190" s="64">
        <v>0.20999999999999999</v>
      </c>
      <c r="L190" s="65"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80</v>
      </c>
      <c r="C191" s="1"/>
      <c r="D191" s="1"/>
      <c r="E191" s="58" t="s">
        <v>631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82</v>
      </c>
      <c r="C192" s="1"/>
      <c r="D192" s="1"/>
      <c r="E192" s="58" t="s">
        <v>452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84</v>
      </c>
      <c r="C193" s="1"/>
      <c r="D193" s="1"/>
      <c r="E193" s="58" t="s">
        <v>572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86</v>
      </c>
      <c r="C194" s="31"/>
      <c r="D194" s="31"/>
      <c r="E194" s="60" t="s">
        <v>87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>
      <c r="A195" s="9"/>
      <c r="B195" s="50">
        <v>30</v>
      </c>
      <c r="C195" s="51" t="s">
        <v>391</v>
      </c>
      <c r="D195" s="51" t="s">
        <v>7</v>
      </c>
      <c r="E195" s="51" t="s">
        <v>392</v>
      </c>
      <c r="F195" s="51" t="s">
        <v>7</v>
      </c>
      <c r="G195" s="52" t="s">
        <v>124</v>
      </c>
      <c r="H195" s="62">
        <v>55</v>
      </c>
      <c r="I195" s="36">
        <v>0</v>
      </c>
      <c r="J195" s="63">
        <v>0</v>
      </c>
      <c r="K195" s="64">
        <v>0.20999999999999999</v>
      </c>
      <c r="L195" s="65"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57" t="s">
        <v>80</v>
      </c>
      <c r="C196" s="1"/>
      <c r="D196" s="1"/>
      <c r="E196" s="58" t="s">
        <v>632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>
      <c r="A197" s="9"/>
      <c r="B197" s="57" t="s">
        <v>82</v>
      </c>
      <c r="C197" s="1"/>
      <c r="D197" s="1"/>
      <c r="E197" s="58" t="s">
        <v>541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7" t="s">
        <v>84</v>
      </c>
      <c r="C198" s="1"/>
      <c r="D198" s="1"/>
      <c r="E198" s="58" t="s">
        <v>572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thickBot="1">
      <c r="A199" s="9"/>
      <c r="B199" s="59" t="s">
        <v>86</v>
      </c>
      <c r="C199" s="31"/>
      <c r="D199" s="31"/>
      <c r="E199" s="60" t="s">
        <v>87</v>
      </c>
      <c r="F199" s="31"/>
      <c r="G199" s="31"/>
      <c r="H199" s="61"/>
      <c r="I199" s="31"/>
      <c r="J199" s="61"/>
      <c r="K199" s="31"/>
      <c r="L199" s="31"/>
      <c r="M199" s="12"/>
      <c r="N199" s="2"/>
      <c r="O199" s="2"/>
      <c r="P199" s="2"/>
      <c r="Q199" s="2"/>
    </row>
    <row r="200" thickTop="1" thickBot="1" ht="25" customHeight="1">
      <c r="A200" s="9"/>
      <c r="B200" s="1"/>
      <c r="C200" s="66">
        <v>9</v>
      </c>
      <c r="D200" s="1"/>
      <c r="E200" s="66" t="s">
        <v>113</v>
      </c>
      <c r="F200" s="1"/>
      <c r="G200" s="67" t="s">
        <v>104</v>
      </c>
      <c r="H200" s="68">
        <v>0</v>
      </c>
      <c r="I200" s="67" t="s">
        <v>105</v>
      </c>
      <c r="J200" s="69">
        <f>(L200-H200)</f>
        <v>0</v>
      </c>
      <c r="K200" s="67" t="s">
        <v>106</v>
      </c>
      <c r="L200" s="70">
        <v>0</v>
      </c>
      <c r="M200" s="12"/>
      <c r="N200" s="2"/>
      <c r="O200" s="2"/>
      <c r="P200" s="2"/>
      <c r="Q200" s="42">
        <f>0+Q160+Q165+Q170+Q175+Q180+Q185+Q190+Q195</f>
        <v>0</v>
      </c>
      <c r="R200" s="27">
        <f>0+R160+R165+R170+R175+R180+R185+R190+R195</f>
        <v>0</v>
      </c>
      <c r="S200" s="71">
        <f>Q200*(1+J200)+R200</f>
        <v>0</v>
      </c>
    </row>
    <row r="201" thickTop="1" thickBot="1" ht="25" customHeight="1">
      <c r="A201" s="9"/>
      <c r="B201" s="72"/>
      <c r="C201" s="72"/>
      <c r="D201" s="72"/>
      <c r="E201" s="72"/>
      <c r="F201" s="72"/>
      <c r="G201" s="73" t="s">
        <v>107</v>
      </c>
      <c r="H201" s="74">
        <v>0</v>
      </c>
      <c r="I201" s="73" t="s">
        <v>108</v>
      </c>
      <c r="J201" s="75">
        <v>0</v>
      </c>
      <c r="K201" s="73" t="s">
        <v>109</v>
      </c>
      <c r="L201" s="76">
        <v>0</v>
      </c>
      <c r="M201" s="12"/>
      <c r="N201" s="2"/>
      <c r="O201" s="2"/>
      <c r="P201" s="2"/>
      <c r="Q201" s="2"/>
    </row>
    <row r="202">
      <c r="A202" s="13"/>
      <c r="B202" s="4"/>
      <c r="C202" s="4"/>
      <c r="D202" s="4"/>
      <c r="E202" s="4"/>
      <c r="F202" s="4"/>
      <c r="G202" s="4"/>
      <c r="H202" s="77"/>
      <c r="I202" s="4"/>
      <c r="J202" s="77"/>
      <c r="K202" s="4"/>
      <c r="L202" s="4"/>
      <c r="M202" s="14"/>
      <c r="N202" s="2"/>
      <c r="O202" s="2"/>
      <c r="P202" s="2"/>
      <c r="Q202" s="2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"/>
      <c r="O203" s="2"/>
      <c r="P203" s="2"/>
      <c r="Q203" s="2"/>
    </row>
  </sheetData>
  <mergeCells count="1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9:L59"/>
    <mergeCell ref="B61:D61"/>
    <mergeCell ref="B62:D62"/>
    <mergeCell ref="B63:D63"/>
    <mergeCell ref="B64:D64"/>
    <mergeCell ref="B66:D66"/>
    <mergeCell ref="B67:D67"/>
    <mergeCell ref="B68:D68"/>
    <mergeCell ref="B69:D69"/>
    <mergeCell ref="B102:L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20:L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8:L138"/>
    <mergeCell ref="B140:D140"/>
    <mergeCell ref="B141:D141"/>
    <mergeCell ref="B142:D142"/>
    <mergeCell ref="B143:D143"/>
    <mergeCell ref="B146:L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159:L159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633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AVERAGE(J41,J84,J102,J110,J118,J131)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S41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S84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S102</f>
        <v>0</v>
      </c>
    </row>
    <row r="23">
      <c r="A23" s="9"/>
      <c r="B23" s="45">
        <v>6</v>
      </c>
      <c r="C23" s="1"/>
      <c r="D23" s="1"/>
      <c r="E23" s="46" t="s">
        <v>418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S110</f>
        <v>0</v>
      </c>
    </row>
    <row r="24">
      <c r="A24" s="9"/>
      <c r="B24" s="45">
        <v>8</v>
      </c>
      <c r="C24" s="1"/>
      <c r="D24" s="1"/>
      <c r="E24" s="46" t="s">
        <v>306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S118</f>
        <v>0</v>
      </c>
    </row>
    <row r="25">
      <c r="A25" s="9"/>
      <c r="B25" s="45">
        <v>9</v>
      </c>
      <c r="C25" s="1"/>
      <c r="D25" s="1"/>
      <c r="E25" s="46" t="s">
        <v>113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S131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9"/>
      <c r="B29" s="43" t="s">
        <v>69</v>
      </c>
      <c r="C29" s="43" t="s">
        <v>65</v>
      </c>
      <c r="D29" s="43" t="s">
        <v>70</v>
      </c>
      <c r="E29" s="43" t="s">
        <v>66</v>
      </c>
      <c r="F29" s="43" t="s">
        <v>71</v>
      </c>
      <c r="G29" s="44" t="s">
        <v>72</v>
      </c>
      <c r="H29" s="22" t="s">
        <v>73</v>
      </c>
      <c r="I29" s="22" t="s">
        <v>74</v>
      </c>
      <c r="J29" s="22" t="s">
        <v>17</v>
      </c>
      <c r="K29" s="44" t="s">
        <v>75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8" t="s">
        <v>114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311</v>
      </c>
      <c r="D31" s="51"/>
      <c r="E31" s="51" t="s">
        <v>312</v>
      </c>
      <c r="F31" s="51" t="s">
        <v>7</v>
      </c>
      <c r="G31" s="52" t="s">
        <v>101</v>
      </c>
      <c r="H31" s="53">
        <v>1</v>
      </c>
      <c r="I31" s="25">
        <v>0</v>
      </c>
      <c r="J31" s="54">
        <v>0</v>
      </c>
      <c r="K31" s="55">
        <v>0.20999999999999999</v>
      </c>
      <c r="L31" s="56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313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83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95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2</v>
      </c>
      <c r="C36" s="51" t="s">
        <v>634</v>
      </c>
      <c r="D36" s="51"/>
      <c r="E36" s="51" t="s">
        <v>635</v>
      </c>
      <c r="F36" s="51" t="s">
        <v>7</v>
      </c>
      <c r="G36" s="52" t="s">
        <v>101</v>
      </c>
      <c r="H36" s="62">
        <v>1</v>
      </c>
      <c r="I36" s="36">
        <v>0</v>
      </c>
      <c r="J36" s="63">
        <v>0</v>
      </c>
      <c r="K36" s="64">
        <v>0.20999999999999999</v>
      </c>
      <c r="L36" s="65"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80</v>
      </c>
      <c r="C37" s="1"/>
      <c r="D37" s="1"/>
      <c r="E37" s="58" t="s">
        <v>636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82</v>
      </c>
      <c r="C38" s="1"/>
      <c r="D38" s="1"/>
      <c r="E38" s="58" t="s">
        <v>83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84</v>
      </c>
      <c r="C39" s="1"/>
      <c r="D39" s="1"/>
      <c r="E39" s="58" t="s">
        <v>637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86</v>
      </c>
      <c r="C40" s="31"/>
      <c r="D40" s="31"/>
      <c r="E40" s="60" t="s">
        <v>87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6">
        <v>0</v>
      </c>
      <c r="D41" s="1"/>
      <c r="E41" s="66" t="s">
        <v>20</v>
      </c>
      <c r="F41" s="1"/>
      <c r="G41" s="67" t="s">
        <v>104</v>
      </c>
      <c r="H41" s="68">
        <v>0</v>
      </c>
      <c r="I41" s="67" t="s">
        <v>105</v>
      </c>
      <c r="J41" s="69">
        <f>(L41-H41)</f>
        <v>0</v>
      </c>
      <c r="K41" s="67" t="s">
        <v>106</v>
      </c>
      <c r="L41" s="70">
        <v>0</v>
      </c>
      <c r="M41" s="12"/>
      <c r="N41" s="2"/>
      <c r="O41" s="2"/>
      <c r="P41" s="2"/>
      <c r="Q41" s="42">
        <f>0+Q31+Q36</f>
        <v>0</v>
      </c>
      <c r="R41" s="27">
        <f>0+R31+R36</f>
        <v>0</v>
      </c>
      <c r="S41" s="71">
        <f>Q41*(1+J41)+R41</f>
        <v>0</v>
      </c>
    </row>
    <row r="42" thickTop="1" thickBot="1" ht="25" customHeight="1">
      <c r="A42" s="9"/>
      <c r="B42" s="72"/>
      <c r="C42" s="72"/>
      <c r="D42" s="72"/>
      <c r="E42" s="72"/>
      <c r="F42" s="72"/>
      <c r="G42" s="73" t="s">
        <v>107</v>
      </c>
      <c r="H42" s="74">
        <v>0</v>
      </c>
      <c r="I42" s="73" t="s">
        <v>108</v>
      </c>
      <c r="J42" s="75">
        <v>0</v>
      </c>
      <c r="K42" s="73" t="s">
        <v>109</v>
      </c>
      <c r="L42" s="76">
        <v>0</v>
      </c>
      <c r="M42" s="12"/>
      <c r="N42" s="2"/>
      <c r="O42" s="2"/>
      <c r="P42" s="2"/>
      <c r="Q42" s="2"/>
    </row>
    <row r="43" ht="40" customHeight="1">
      <c r="A43" s="9"/>
      <c r="B43" s="80" t="s">
        <v>128</v>
      </c>
      <c r="C43" s="1"/>
      <c r="D43" s="1"/>
      <c r="E43" s="1"/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0">
        <v>3</v>
      </c>
      <c r="C44" s="51" t="s">
        <v>398</v>
      </c>
      <c r="D44" s="51" t="s">
        <v>7</v>
      </c>
      <c r="E44" s="51" t="s">
        <v>399</v>
      </c>
      <c r="F44" s="51" t="s">
        <v>7</v>
      </c>
      <c r="G44" s="52" t="s">
        <v>131</v>
      </c>
      <c r="H44" s="53">
        <v>200</v>
      </c>
      <c r="I44" s="25">
        <v>0</v>
      </c>
      <c r="J44" s="54">
        <v>0</v>
      </c>
      <c r="K44" s="55">
        <v>0.20999999999999999</v>
      </c>
      <c r="L44" s="56"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>
      <c r="A45" s="9"/>
      <c r="B45" s="57" t="s">
        <v>80</v>
      </c>
      <c r="C45" s="1"/>
      <c r="D45" s="1"/>
      <c r="E45" s="58" t="s">
        <v>400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82</v>
      </c>
      <c r="C46" s="1"/>
      <c r="D46" s="1"/>
      <c r="E46" s="58" t="s">
        <v>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84</v>
      </c>
      <c r="C47" s="1"/>
      <c r="D47" s="1"/>
      <c r="E47" s="58" t="s">
        <v>402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thickBot="1">
      <c r="A48" s="9"/>
      <c r="B48" s="59" t="s">
        <v>86</v>
      </c>
      <c r="C48" s="31"/>
      <c r="D48" s="31"/>
      <c r="E48" s="60" t="s">
        <v>87</v>
      </c>
      <c r="F48" s="31"/>
      <c r="G48" s="31"/>
      <c r="H48" s="61"/>
      <c r="I48" s="31"/>
      <c r="J48" s="61"/>
      <c r="K48" s="31"/>
      <c r="L48" s="31"/>
      <c r="M48" s="12"/>
      <c r="N48" s="2"/>
      <c r="O48" s="2"/>
      <c r="P48" s="2"/>
      <c r="Q48" s="2"/>
    </row>
    <row r="49" thickTop="1">
      <c r="A49" s="9"/>
      <c r="B49" s="50">
        <v>4</v>
      </c>
      <c r="C49" s="51" t="s">
        <v>638</v>
      </c>
      <c r="D49" s="51" t="s">
        <v>7</v>
      </c>
      <c r="E49" s="51" t="s">
        <v>639</v>
      </c>
      <c r="F49" s="51" t="s">
        <v>7</v>
      </c>
      <c r="G49" s="52" t="s">
        <v>124</v>
      </c>
      <c r="H49" s="62">
        <v>1</v>
      </c>
      <c r="I49" s="36">
        <v>0</v>
      </c>
      <c r="J49" s="63">
        <v>0</v>
      </c>
      <c r="K49" s="64">
        <v>0.20999999999999999</v>
      </c>
      <c r="L49" s="65"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>
      <c r="A50" s="9"/>
      <c r="B50" s="57" t="s">
        <v>80</v>
      </c>
      <c r="C50" s="1"/>
      <c r="D50" s="1"/>
      <c r="E50" s="58" t="s">
        <v>640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82</v>
      </c>
      <c r="C51" s="1"/>
      <c r="D51" s="1"/>
      <c r="E51" s="58" t="s">
        <v>641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84</v>
      </c>
      <c r="C52" s="1"/>
      <c r="D52" s="1"/>
      <c r="E52" s="58" t="s">
        <v>642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>
      <c r="A53" s="9"/>
      <c r="B53" s="59" t="s">
        <v>86</v>
      </c>
      <c r="C53" s="31"/>
      <c r="D53" s="31"/>
      <c r="E53" s="60" t="s">
        <v>87</v>
      </c>
      <c r="F53" s="31"/>
      <c r="G53" s="31"/>
      <c r="H53" s="61"/>
      <c r="I53" s="31"/>
      <c r="J53" s="61"/>
      <c r="K53" s="31"/>
      <c r="L53" s="31"/>
      <c r="M53" s="12"/>
      <c r="N53" s="2"/>
      <c r="O53" s="2"/>
      <c r="P53" s="2"/>
      <c r="Q53" s="2"/>
    </row>
    <row r="54" thickTop="1">
      <c r="A54" s="9"/>
      <c r="B54" s="50">
        <v>5</v>
      </c>
      <c r="C54" s="51" t="s">
        <v>145</v>
      </c>
      <c r="D54" s="51" t="s">
        <v>7</v>
      </c>
      <c r="E54" s="51" t="s">
        <v>146</v>
      </c>
      <c r="F54" s="51" t="s">
        <v>7</v>
      </c>
      <c r="G54" s="52" t="s">
        <v>124</v>
      </c>
      <c r="H54" s="62">
        <v>6</v>
      </c>
      <c r="I54" s="36">
        <v>0</v>
      </c>
      <c r="J54" s="63">
        <v>0</v>
      </c>
      <c r="K54" s="64">
        <v>0.20999999999999999</v>
      </c>
      <c r="L54" s="65"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7" t="s">
        <v>80</v>
      </c>
      <c r="C55" s="1"/>
      <c r="D55" s="1"/>
      <c r="E55" s="58" t="s">
        <v>643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82</v>
      </c>
      <c r="C56" s="1"/>
      <c r="D56" s="1"/>
      <c r="E56" s="58" t="s">
        <v>371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84</v>
      </c>
      <c r="C57" s="1"/>
      <c r="D57" s="1"/>
      <c r="E57" s="58" t="s">
        <v>149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>
      <c r="A58" s="9"/>
      <c r="B58" s="59" t="s">
        <v>86</v>
      </c>
      <c r="C58" s="31"/>
      <c r="D58" s="31"/>
      <c r="E58" s="60" t="s">
        <v>87</v>
      </c>
      <c r="F58" s="31"/>
      <c r="G58" s="31"/>
      <c r="H58" s="61"/>
      <c r="I58" s="31"/>
      <c r="J58" s="61"/>
      <c r="K58" s="31"/>
      <c r="L58" s="31"/>
      <c r="M58" s="12"/>
      <c r="N58" s="2"/>
      <c r="O58" s="2"/>
      <c r="P58" s="2"/>
      <c r="Q58" s="2"/>
    </row>
    <row r="59" thickTop="1">
      <c r="A59" s="9"/>
      <c r="B59" s="50">
        <v>6</v>
      </c>
      <c r="C59" s="51" t="s">
        <v>473</v>
      </c>
      <c r="D59" s="51" t="s">
        <v>7</v>
      </c>
      <c r="E59" s="51" t="s">
        <v>474</v>
      </c>
      <c r="F59" s="51" t="s">
        <v>7</v>
      </c>
      <c r="G59" s="52" t="s">
        <v>124</v>
      </c>
      <c r="H59" s="62">
        <v>30</v>
      </c>
      <c r="I59" s="36">
        <v>0</v>
      </c>
      <c r="J59" s="63">
        <v>0</v>
      </c>
      <c r="K59" s="64">
        <v>0.20999999999999999</v>
      </c>
      <c r="L59" s="65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644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645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321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7</v>
      </c>
      <c r="C64" s="51" t="s">
        <v>163</v>
      </c>
      <c r="D64" s="51" t="s">
        <v>7</v>
      </c>
      <c r="E64" s="51" t="s">
        <v>164</v>
      </c>
      <c r="F64" s="51" t="s">
        <v>7</v>
      </c>
      <c r="G64" s="52" t="s">
        <v>124</v>
      </c>
      <c r="H64" s="62">
        <v>7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646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647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167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>
      <c r="A69" s="9"/>
      <c r="B69" s="50">
        <v>8</v>
      </c>
      <c r="C69" s="51" t="s">
        <v>323</v>
      </c>
      <c r="D69" s="51" t="s">
        <v>7</v>
      </c>
      <c r="E69" s="51" t="s">
        <v>324</v>
      </c>
      <c r="F69" s="51" t="s">
        <v>7</v>
      </c>
      <c r="G69" s="52" t="s">
        <v>124</v>
      </c>
      <c r="H69" s="62">
        <v>6</v>
      </c>
      <c r="I69" s="36">
        <v>0</v>
      </c>
      <c r="J69" s="63">
        <v>0</v>
      </c>
      <c r="K69" s="64">
        <v>0.20999999999999999</v>
      </c>
      <c r="L69" s="65"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>
      <c r="A70" s="9"/>
      <c r="B70" s="57" t="s">
        <v>80</v>
      </c>
      <c r="C70" s="1"/>
      <c r="D70" s="1"/>
      <c r="E70" s="58" t="s">
        <v>648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7" t="s">
        <v>82</v>
      </c>
      <c r="C71" s="1"/>
      <c r="D71" s="1"/>
      <c r="E71" s="58" t="s">
        <v>371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84</v>
      </c>
      <c r="C72" s="1"/>
      <c r="D72" s="1"/>
      <c r="E72" s="58" t="s">
        <v>327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thickBot="1">
      <c r="A73" s="9"/>
      <c r="B73" s="59" t="s">
        <v>86</v>
      </c>
      <c r="C73" s="31"/>
      <c r="D73" s="31"/>
      <c r="E73" s="60" t="s">
        <v>87</v>
      </c>
      <c r="F73" s="31"/>
      <c r="G73" s="31"/>
      <c r="H73" s="61"/>
      <c r="I73" s="31"/>
      <c r="J73" s="61"/>
      <c r="K73" s="31"/>
      <c r="L73" s="31"/>
      <c r="M73" s="12"/>
      <c r="N73" s="2"/>
      <c r="O73" s="2"/>
      <c r="P73" s="2"/>
      <c r="Q73" s="2"/>
    </row>
    <row r="74" thickTop="1">
      <c r="A74" s="9"/>
      <c r="B74" s="50">
        <v>9</v>
      </c>
      <c r="C74" s="51" t="s">
        <v>168</v>
      </c>
      <c r="D74" s="51" t="s">
        <v>7</v>
      </c>
      <c r="E74" s="51" t="s">
        <v>169</v>
      </c>
      <c r="F74" s="51" t="s">
        <v>7</v>
      </c>
      <c r="G74" s="52" t="s">
        <v>131</v>
      </c>
      <c r="H74" s="62">
        <v>6</v>
      </c>
      <c r="I74" s="36">
        <v>0</v>
      </c>
      <c r="J74" s="63">
        <v>0</v>
      </c>
      <c r="K74" s="64">
        <v>0.20999999999999999</v>
      </c>
      <c r="L74" s="65"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7" t="s">
        <v>80</v>
      </c>
      <c r="C75" s="1"/>
      <c r="D75" s="1"/>
      <c r="E75" s="58" t="s">
        <v>649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>
      <c r="A76" s="9"/>
      <c r="B76" s="57" t="s">
        <v>82</v>
      </c>
      <c r="C76" s="1"/>
      <c r="D76" s="1"/>
      <c r="E76" s="58" t="s">
        <v>371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84</v>
      </c>
      <c r="C77" s="1"/>
      <c r="D77" s="1"/>
      <c r="E77" s="58" t="s">
        <v>172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thickBot="1">
      <c r="A78" s="9"/>
      <c r="B78" s="59" t="s">
        <v>86</v>
      </c>
      <c r="C78" s="31"/>
      <c r="D78" s="31"/>
      <c r="E78" s="60" t="s">
        <v>87</v>
      </c>
      <c r="F78" s="31"/>
      <c r="G78" s="31"/>
      <c r="H78" s="61"/>
      <c r="I78" s="31"/>
      <c r="J78" s="61"/>
      <c r="K78" s="31"/>
      <c r="L78" s="31"/>
      <c r="M78" s="12"/>
      <c r="N78" s="2"/>
      <c r="O78" s="2"/>
      <c r="P78" s="2"/>
      <c r="Q78" s="2"/>
    </row>
    <row r="79" thickTop="1">
      <c r="A79" s="9"/>
      <c r="B79" s="50">
        <v>10</v>
      </c>
      <c r="C79" s="51" t="s">
        <v>178</v>
      </c>
      <c r="D79" s="51" t="s">
        <v>7</v>
      </c>
      <c r="E79" s="51" t="s">
        <v>179</v>
      </c>
      <c r="F79" s="51" t="s">
        <v>7</v>
      </c>
      <c r="G79" s="52" t="s">
        <v>131</v>
      </c>
      <c r="H79" s="62">
        <v>6</v>
      </c>
      <c r="I79" s="36">
        <v>0</v>
      </c>
      <c r="J79" s="63">
        <v>0</v>
      </c>
      <c r="K79" s="64">
        <v>0.20999999999999999</v>
      </c>
      <c r="L79" s="65"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7" t="s">
        <v>80</v>
      </c>
      <c r="C80" s="1"/>
      <c r="D80" s="1"/>
      <c r="E80" s="58" t="s">
        <v>179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82</v>
      </c>
      <c r="C81" s="1"/>
      <c r="D81" s="1"/>
      <c r="E81" s="58" t="s">
        <v>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84</v>
      </c>
      <c r="C82" s="1"/>
      <c r="D82" s="1"/>
      <c r="E82" s="58" t="s">
        <v>182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>
      <c r="A83" s="9"/>
      <c r="B83" s="59" t="s">
        <v>86</v>
      </c>
      <c r="C83" s="31"/>
      <c r="D83" s="31"/>
      <c r="E83" s="60" t="s">
        <v>87</v>
      </c>
      <c r="F83" s="31"/>
      <c r="G83" s="31"/>
      <c r="H83" s="61"/>
      <c r="I83" s="31"/>
      <c r="J83" s="61"/>
      <c r="K83" s="31"/>
      <c r="L83" s="31"/>
      <c r="M83" s="12"/>
      <c r="N83" s="2"/>
      <c r="O83" s="2"/>
      <c r="P83" s="2"/>
      <c r="Q83" s="2"/>
    </row>
    <row r="84" thickTop="1" thickBot="1" ht="25" customHeight="1">
      <c r="A84" s="9"/>
      <c r="B84" s="1"/>
      <c r="C84" s="66">
        <v>1</v>
      </c>
      <c r="D84" s="1"/>
      <c r="E84" s="66" t="s">
        <v>111</v>
      </c>
      <c r="F84" s="1"/>
      <c r="G84" s="67" t="s">
        <v>104</v>
      </c>
      <c r="H84" s="68">
        <v>0</v>
      </c>
      <c r="I84" s="67" t="s">
        <v>105</v>
      </c>
      <c r="J84" s="69">
        <f>(L84-H84)</f>
        <v>0</v>
      </c>
      <c r="K84" s="67" t="s">
        <v>106</v>
      </c>
      <c r="L84" s="70">
        <v>0</v>
      </c>
      <c r="M84" s="12"/>
      <c r="N84" s="2"/>
      <c r="O84" s="2"/>
      <c r="P84" s="2"/>
      <c r="Q84" s="42">
        <f>0+Q44+Q49+Q54+Q59+Q64+Q69+Q74+Q79</f>
        <v>0</v>
      </c>
      <c r="R84" s="27">
        <f>0+R44+R49+R54+R59+R64+R69+R74+R79</f>
        <v>0</v>
      </c>
      <c r="S84" s="71">
        <f>Q84*(1+J84)+R84</f>
        <v>0</v>
      </c>
    </row>
    <row r="85" thickTop="1" thickBot="1" ht="25" customHeight="1">
      <c r="A85" s="9"/>
      <c r="B85" s="72"/>
      <c r="C85" s="72"/>
      <c r="D85" s="72"/>
      <c r="E85" s="72"/>
      <c r="F85" s="72"/>
      <c r="G85" s="73" t="s">
        <v>107</v>
      </c>
      <c r="H85" s="74">
        <v>0</v>
      </c>
      <c r="I85" s="73" t="s">
        <v>108</v>
      </c>
      <c r="J85" s="75">
        <v>0</v>
      </c>
      <c r="K85" s="73" t="s">
        <v>109</v>
      </c>
      <c r="L85" s="76">
        <v>0</v>
      </c>
      <c r="M85" s="12"/>
      <c r="N85" s="2"/>
      <c r="O85" s="2"/>
      <c r="P85" s="2"/>
      <c r="Q85" s="2"/>
    </row>
    <row r="86" ht="40" customHeight="1">
      <c r="A86" s="9"/>
      <c r="B86" s="80" t="s">
        <v>332</v>
      </c>
      <c r="C86" s="1"/>
      <c r="D86" s="1"/>
      <c r="E86" s="1"/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0">
        <v>11</v>
      </c>
      <c r="C87" s="51" t="s">
        <v>333</v>
      </c>
      <c r="D87" s="51" t="s">
        <v>7</v>
      </c>
      <c r="E87" s="51" t="s">
        <v>334</v>
      </c>
      <c r="F87" s="51" t="s">
        <v>7</v>
      </c>
      <c r="G87" s="52" t="s">
        <v>124</v>
      </c>
      <c r="H87" s="53">
        <v>1.1200000000000001</v>
      </c>
      <c r="I87" s="25">
        <v>0</v>
      </c>
      <c r="J87" s="54">
        <v>0</v>
      </c>
      <c r="K87" s="55">
        <v>0.20999999999999999</v>
      </c>
      <c r="L87" s="56">
        <v>0</v>
      </c>
      <c r="M87" s="12"/>
      <c r="N87" s="2"/>
      <c r="O87" s="2"/>
      <c r="P87" s="2"/>
      <c r="Q87" s="42">
        <f>IF(ISNUMBER(K87),IF(H87&gt;0,IF(I87&gt;0,J87,0),0),0)</f>
        <v>0</v>
      </c>
      <c r="R87" s="27">
        <f>IF(ISNUMBER(K87)=FALSE,J87,0)</f>
        <v>0</v>
      </c>
    </row>
    <row r="88">
      <c r="A88" s="9"/>
      <c r="B88" s="57" t="s">
        <v>80</v>
      </c>
      <c r="C88" s="1"/>
      <c r="D88" s="1"/>
      <c r="E88" s="58" t="s">
        <v>594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82</v>
      </c>
      <c r="C89" s="1"/>
      <c r="D89" s="1"/>
      <c r="E89" s="58" t="s">
        <v>650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84</v>
      </c>
      <c r="C90" s="1"/>
      <c r="D90" s="1"/>
      <c r="E90" s="58" t="s">
        <v>337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thickBot="1">
      <c r="A91" s="9"/>
      <c r="B91" s="59" t="s">
        <v>86</v>
      </c>
      <c r="C91" s="31"/>
      <c r="D91" s="31"/>
      <c r="E91" s="60" t="s">
        <v>87</v>
      </c>
      <c r="F91" s="31"/>
      <c r="G91" s="31"/>
      <c r="H91" s="61"/>
      <c r="I91" s="31"/>
      <c r="J91" s="61"/>
      <c r="K91" s="31"/>
      <c r="L91" s="31"/>
      <c r="M91" s="12"/>
      <c r="N91" s="2"/>
      <c r="O91" s="2"/>
      <c r="P91" s="2"/>
      <c r="Q91" s="2"/>
    </row>
    <row r="92" thickTop="1">
      <c r="A92" s="9"/>
      <c r="B92" s="50">
        <v>12</v>
      </c>
      <c r="C92" s="51" t="s">
        <v>338</v>
      </c>
      <c r="D92" s="51" t="s">
        <v>7</v>
      </c>
      <c r="E92" s="51" t="s">
        <v>339</v>
      </c>
      <c r="F92" s="51" t="s">
        <v>7</v>
      </c>
      <c r="G92" s="52" t="s">
        <v>124</v>
      </c>
      <c r="H92" s="62">
        <v>0.40000000000000002</v>
      </c>
      <c r="I92" s="36">
        <v>0</v>
      </c>
      <c r="J92" s="63">
        <v>0</v>
      </c>
      <c r="K92" s="64">
        <v>0.20999999999999999</v>
      </c>
      <c r="L92" s="65">
        <v>0</v>
      </c>
      <c r="M92" s="12"/>
      <c r="N92" s="2"/>
      <c r="O92" s="2"/>
      <c r="P92" s="2"/>
      <c r="Q92" s="42">
        <f>IF(ISNUMBER(K92),IF(H92&gt;0,IF(I92&gt;0,J92,0),0),0)</f>
        <v>0</v>
      </c>
      <c r="R92" s="27">
        <f>IF(ISNUMBER(K92)=FALSE,J92,0)</f>
        <v>0</v>
      </c>
    </row>
    <row r="93">
      <c r="A93" s="9"/>
      <c r="B93" s="57" t="s">
        <v>80</v>
      </c>
      <c r="C93" s="1"/>
      <c r="D93" s="1"/>
      <c r="E93" s="58" t="s">
        <v>596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82</v>
      </c>
      <c r="C94" s="1"/>
      <c r="D94" s="1"/>
      <c r="E94" s="58" t="s">
        <v>651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>
      <c r="A95" s="9"/>
      <c r="B95" s="57" t="s">
        <v>84</v>
      </c>
      <c r="C95" s="1"/>
      <c r="D95" s="1"/>
      <c r="E95" s="58" t="s">
        <v>598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thickBot="1">
      <c r="A96" s="9"/>
      <c r="B96" s="59" t="s">
        <v>86</v>
      </c>
      <c r="C96" s="31"/>
      <c r="D96" s="31"/>
      <c r="E96" s="60" t="s">
        <v>87</v>
      </c>
      <c r="F96" s="31"/>
      <c r="G96" s="31"/>
      <c r="H96" s="61"/>
      <c r="I96" s="31"/>
      <c r="J96" s="61"/>
      <c r="K96" s="31"/>
      <c r="L96" s="31"/>
      <c r="M96" s="12"/>
      <c r="N96" s="2"/>
      <c r="O96" s="2"/>
      <c r="P96" s="2"/>
      <c r="Q96" s="2"/>
    </row>
    <row r="97" thickTop="1">
      <c r="A97" s="9"/>
      <c r="B97" s="50">
        <v>13</v>
      </c>
      <c r="C97" s="51" t="s">
        <v>652</v>
      </c>
      <c r="D97" s="51" t="s">
        <v>7</v>
      </c>
      <c r="E97" s="51" t="s">
        <v>653</v>
      </c>
      <c r="F97" s="51" t="s">
        <v>7</v>
      </c>
      <c r="G97" s="52" t="s">
        <v>124</v>
      </c>
      <c r="H97" s="62">
        <v>0.59999999999999998</v>
      </c>
      <c r="I97" s="36">
        <v>0</v>
      </c>
      <c r="J97" s="63">
        <v>0</v>
      </c>
      <c r="K97" s="64">
        <v>0.20999999999999999</v>
      </c>
      <c r="L97" s="65">
        <v>0</v>
      </c>
      <c r="M97" s="12"/>
      <c r="N97" s="2"/>
      <c r="O97" s="2"/>
      <c r="P97" s="2"/>
      <c r="Q97" s="42">
        <f>IF(ISNUMBER(K97),IF(H97&gt;0,IF(I97&gt;0,J97,0),0),0)</f>
        <v>0</v>
      </c>
      <c r="R97" s="27">
        <f>IF(ISNUMBER(K97)=FALSE,J97,0)</f>
        <v>0</v>
      </c>
    </row>
    <row r="98">
      <c r="A98" s="9"/>
      <c r="B98" s="57" t="s">
        <v>80</v>
      </c>
      <c r="C98" s="1"/>
      <c r="D98" s="1"/>
      <c r="E98" s="58" t="s">
        <v>654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82</v>
      </c>
      <c r="C99" s="1"/>
      <c r="D99" s="1"/>
      <c r="E99" s="58" t="s">
        <v>655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>
      <c r="A100" s="9"/>
      <c r="B100" s="57" t="s">
        <v>84</v>
      </c>
      <c r="C100" s="1"/>
      <c r="D100" s="1"/>
      <c r="E100" s="58" t="s">
        <v>656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thickBot="1">
      <c r="A101" s="9"/>
      <c r="B101" s="59" t="s">
        <v>86</v>
      </c>
      <c r="C101" s="31"/>
      <c r="D101" s="31"/>
      <c r="E101" s="60" t="s">
        <v>87</v>
      </c>
      <c r="F101" s="31"/>
      <c r="G101" s="31"/>
      <c r="H101" s="61"/>
      <c r="I101" s="31"/>
      <c r="J101" s="61"/>
      <c r="K101" s="31"/>
      <c r="L101" s="31"/>
      <c r="M101" s="12"/>
      <c r="N101" s="2"/>
      <c r="O101" s="2"/>
      <c r="P101" s="2"/>
      <c r="Q101" s="2"/>
    </row>
    <row r="102" thickTop="1" thickBot="1" ht="25" customHeight="1">
      <c r="A102" s="9"/>
      <c r="B102" s="1"/>
      <c r="C102" s="66">
        <v>4</v>
      </c>
      <c r="D102" s="1"/>
      <c r="E102" s="66" t="s">
        <v>304</v>
      </c>
      <c r="F102" s="1"/>
      <c r="G102" s="67" t="s">
        <v>104</v>
      </c>
      <c r="H102" s="68">
        <v>0</v>
      </c>
      <c r="I102" s="67" t="s">
        <v>105</v>
      </c>
      <c r="J102" s="69">
        <f>(L102-H102)</f>
        <v>0</v>
      </c>
      <c r="K102" s="67" t="s">
        <v>106</v>
      </c>
      <c r="L102" s="70">
        <v>0</v>
      </c>
      <c r="M102" s="12"/>
      <c r="N102" s="2"/>
      <c r="O102" s="2"/>
      <c r="P102" s="2"/>
      <c r="Q102" s="42">
        <f>0+Q87+Q92+Q97</f>
        <v>0</v>
      </c>
      <c r="R102" s="27">
        <f>0+R87+R92+R97</f>
        <v>0</v>
      </c>
      <c r="S102" s="71">
        <f>Q102*(1+J102)+R102</f>
        <v>0</v>
      </c>
    </row>
    <row r="103" thickTop="1" thickBot="1" ht="25" customHeight="1">
      <c r="A103" s="9"/>
      <c r="B103" s="72"/>
      <c r="C103" s="72"/>
      <c r="D103" s="72"/>
      <c r="E103" s="72"/>
      <c r="F103" s="72"/>
      <c r="G103" s="73" t="s">
        <v>107</v>
      </c>
      <c r="H103" s="74">
        <v>0</v>
      </c>
      <c r="I103" s="73" t="s">
        <v>108</v>
      </c>
      <c r="J103" s="75">
        <v>0</v>
      </c>
      <c r="K103" s="73" t="s">
        <v>109</v>
      </c>
      <c r="L103" s="76">
        <v>0</v>
      </c>
      <c r="M103" s="12"/>
      <c r="N103" s="2"/>
      <c r="O103" s="2"/>
      <c r="P103" s="2"/>
      <c r="Q103" s="2"/>
    </row>
    <row r="104" ht="40" customHeight="1">
      <c r="A104" s="9"/>
      <c r="B104" s="80" t="s">
        <v>422</v>
      </c>
      <c r="C104" s="1"/>
      <c r="D104" s="1"/>
      <c r="E104" s="1"/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>
      <c r="A105" s="9"/>
      <c r="B105" s="50">
        <v>14</v>
      </c>
      <c r="C105" s="51" t="s">
        <v>563</v>
      </c>
      <c r="D105" s="51" t="s">
        <v>7</v>
      </c>
      <c r="E105" s="51" t="s">
        <v>564</v>
      </c>
      <c r="F105" s="51" t="s">
        <v>7</v>
      </c>
      <c r="G105" s="52" t="s">
        <v>131</v>
      </c>
      <c r="H105" s="53">
        <v>62.399999999999999</v>
      </c>
      <c r="I105" s="25">
        <v>0</v>
      </c>
      <c r="J105" s="54">
        <v>0</v>
      </c>
      <c r="K105" s="55">
        <v>0.20999999999999999</v>
      </c>
      <c r="L105" s="56"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57" t="s">
        <v>80</v>
      </c>
      <c r="C106" s="1"/>
      <c r="D106" s="1"/>
      <c r="E106" s="58" t="s">
        <v>657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82</v>
      </c>
      <c r="C107" s="1"/>
      <c r="D107" s="1"/>
      <c r="E107" s="58" t="s">
        <v>658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7" t="s">
        <v>84</v>
      </c>
      <c r="C108" s="1"/>
      <c r="D108" s="1"/>
      <c r="E108" s="58" t="s">
        <v>427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thickBot="1">
      <c r="A109" s="9"/>
      <c r="B109" s="59" t="s">
        <v>86</v>
      </c>
      <c r="C109" s="31"/>
      <c r="D109" s="31"/>
      <c r="E109" s="60" t="s">
        <v>87</v>
      </c>
      <c r="F109" s="31"/>
      <c r="G109" s="31"/>
      <c r="H109" s="61"/>
      <c r="I109" s="31"/>
      <c r="J109" s="61"/>
      <c r="K109" s="31"/>
      <c r="L109" s="31"/>
      <c r="M109" s="12"/>
      <c r="N109" s="2"/>
      <c r="O109" s="2"/>
      <c r="P109" s="2"/>
      <c r="Q109" s="2"/>
    </row>
    <row r="110" thickTop="1" thickBot="1" ht="25" customHeight="1">
      <c r="A110" s="9"/>
      <c r="B110" s="1"/>
      <c r="C110" s="66">
        <v>6</v>
      </c>
      <c r="D110" s="1"/>
      <c r="E110" s="66" t="s">
        <v>418</v>
      </c>
      <c r="F110" s="1"/>
      <c r="G110" s="67" t="s">
        <v>104</v>
      </c>
      <c r="H110" s="68">
        <v>0</v>
      </c>
      <c r="I110" s="67" t="s">
        <v>105</v>
      </c>
      <c r="J110" s="69">
        <f>(L110-H110)</f>
        <v>0</v>
      </c>
      <c r="K110" s="67" t="s">
        <v>106</v>
      </c>
      <c r="L110" s="70">
        <v>0</v>
      </c>
      <c r="M110" s="12"/>
      <c r="N110" s="2"/>
      <c r="O110" s="2"/>
      <c r="P110" s="2"/>
      <c r="Q110" s="42">
        <f>0+Q105</f>
        <v>0</v>
      </c>
      <c r="R110" s="27">
        <f>0+R105</f>
        <v>0</v>
      </c>
      <c r="S110" s="71">
        <f>Q110*(1+J110)+R110</f>
        <v>0</v>
      </c>
    </row>
    <row r="111" thickTop="1" thickBot="1" ht="25" customHeight="1">
      <c r="A111" s="9"/>
      <c r="B111" s="72"/>
      <c r="C111" s="72"/>
      <c r="D111" s="72"/>
      <c r="E111" s="72"/>
      <c r="F111" s="72"/>
      <c r="G111" s="73" t="s">
        <v>107</v>
      </c>
      <c r="H111" s="74">
        <v>0</v>
      </c>
      <c r="I111" s="73" t="s">
        <v>108</v>
      </c>
      <c r="J111" s="75">
        <v>0</v>
      </c>
      <c r="K111" s="73" t="s">
        <v>109</v>
      </c>
      <c r="L111" s="76">
        <v>0</v>
      </c>
      <c r="M111" s="12"/>
      <c r="N111" s="2"/>
      <c r="O111" s="2"/>
      <c r="P111" s="2"/>
      <c r="Q111" s="2"/>
    </row>
    <row r="112" ht="40" customHeight="1">
      <c r="A112" s="9"/>
      <c r="B112" s="80" t="s">
        <v>349</v>
      </c>
      <c r="C112" s="1"/>
      <c r="D112" s="1"/>
      <c r="E112" s="1"/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0">
        <v>15</v>
      </c>
      <c r="C113" s="51" t="s">
        <v>350</v>
      </c>
      <c r="D113" s="51" t="s">
        <v>7</v>
      </c>
      <c r="E113" s="51" t="s">
        <v>351</v>
      </c>
      <c r="F113" s="51" t="s">
        <v>7</v>
      </c>
      <c r="G113" s="52" t="s">
        <v>101</v>
      </c>
      <c r="H113" s="53">
        <v>1</v>
      </c>
      <c r="I113" s="25">
        <v>0</v>
      </c>
      <c r="J113" s="54">
        <v>0</v>
      </c>
      <c r="K113" s="55">
        <v>0.20999999999999999</v>
      </c>
      <c r="L113" s="56"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7" t="s">
        <v>80</v>
      </c>
      <c r="C114" s="1"/>
      <c r="D114" s="1"/>
      <c r="E114" s="58" t="s">
        <v>659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82</v>
      </c>
      <c r="C115" s="1"/>
      <c r="D115" s="1"/>
      <c r="E115" s="58" t="s">
        <v>83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84</v>
      </c>
      <c r="C116" s="1"/>
      <c r="D116" s="1"/>
      <c r="E116" s="58" t="s">
        <v>353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thickBot="1">
      <c r="A117" s="9"/>
      <c r="B117" s="59" t="s">
        <v>86</v>
      </c>
      <c r="C117" s="31"/>
      <c r="D117" s="31"/>
      <c r="E117" s="60" t="s">
        <v>87</v>
      </c>
      <c r="F117" s="31"/>
      <c r="G117" s="31"/>
      <c r="H117" s="61"/>
      <c r="I117" s="31"/>
      <c r="J117" s="61"/>
      <c r="K117" s="31"/>
      <c r="L117" s="31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66">
        <v>8</v>
      </c>
      <c r="D118" s="1"/>
      <c r="E118" s="66" t="s">
        <v>306</v>
      </c>
      <c r="F118" s="1"/>
      <c r="G118" s="67" t="s">
        <v>104</v>
      </c>
      <c r="H118" s="68">
        <v>0</v>
      </c>
      <c r="I118" s="67" t="s">
        <v>105</v>
      </c>
      <c r="J118" s="69">
        <f>(L118-H118)</f>
        <v>0</v>
      </c>
      <c r="K118" s="67" t="s">
        <v>106</v>
      </c>
      <c r="L118" s="70">
        <v>0</v>
      </c>
      <c r="M118" s="12"/>
      <c r="N118" s="2"/>
      <c r="O118" s="2"/>
      <c r="P118" s="2"/>
      <c r="Q118" s="42">
        <f>0+Q113</f>
        <v>0</v>
      </c>
      <c r="R118" s="27">
        <f>0+R113</f>
        <v>0</v>
      </c>
      <c r="S118" s="71">
        <f>Q118*(1+J118)+R118</f>
        <v>0</v>
      </c>
    </row>
    <row r="119" thickTop="1" thickBot="1" ht="25" customHeight="1">
      <c r="A119" s="9"/>
      <c r="B119" s="72"/>
      <c r="C119" s="72"/>
      <c r="D119" s="72"/>
      <c r="E119" s="72"/>
      <c r="F119" s="72"/>
      <c r="G119" s="73" t="s">
        <v>107</v>
      </c>
      <c r="H119" s="74">
        <v>0</v>
      </c>
      <c r="I119" s="73" t="s">
        <v>108</v>
      </c>
      <c r="J119" s="75">
        <v>0</v>
      </c>
      <c r="K119" s="73" t="s">
        <v>109</v>
      </c>
      <c r="L119" s="76">
        <v>0</v>
      </c>
      <c r="M119" s="12"/>
      <c r="N119" s="2"/>
      <c r="O119" s="2"/>
      <c r="P119" s="2"/>
      <c r="Q119" s="2"/>
    </row>
    <row r="120" ht="40" customHeight="1">
      <c r="A120" s="9"/>
      <c r="B120" s="80" t="s">
        <v>219</v>
      </c>
      <c r="C120" s="1"/>
      <c r="D120" s="1"/>
      <c r="E120" s="1"/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0">
        <v>16</v>
      </c>
      <c r="C121" s="51" t="s">
        <v>373</v>
      </c>
      <c r="D121" s="51" t="s">
        <v>7</v>
      </c>
      <c r="E121" s="51" t="s">
        <v>374</v>
      </c>
      <c r="F121" s="51" t="s">
        <v>7</v>
      </c>
      <c r="G121" s="52" t="s">
        <v>101</v>
      </c>
      <c r="H121" s="53">
        <v>1</v>
      </c>
      <c r="I121" s="25">
        <v>0</v>
      </c>
      <c r="J121" s="54">
        <v>0</v>
      </c>
      <c r="K121" s="55">
        <v>0.20999999999999999</v>
      </c>
      <c r="L121" s="56">
        <v>0</v>
      </c>
      <c r="M121" s="12"/>
      <c r="N121" s="2"/>
      <c r="O121" s="2"/>
      <c r="P121" s="2"/>
      <c r="Q121" s="42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7" t="s">
        <v>80</v>
      </c>
      <c r="C122" s="1"/>
      <c r="D122" s="1"/>
      <c r="E122" s="58" t="s">
        <v>660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82</v>
      </c>
      <c r="C123" s="1"/>
      <c r="D123" s="1"/>
      <c r="E123" s="58" t="s">
        <v>83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84</v>
      </c>
      <c r="C124" s="1"/>
      <c r="D124" s="1"/>
      <c r="E124" s="58" t="s">
        <v>376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thickBot="1">
      <c r="A125" s="9"/>
      <c r="B125" s="59" t="s">
        <v>86</v>
      </c>
      <c r="C125" s="31"/>
      <c r="D125" s="31"/>
      <c r="E125" s="60" t="s">
        <v>87</v>
      </c>
      <c r="F125" s="31"/>
      <c r="G125" s="31"/>
      <c r="H125" s="61"/>
      <c r="I125" s="31"/>
      <c r="J125" s="61"/>
      <c r="K125" s="31"/>
      <c r="L125" s="31"/>
      <c r="M125" s="12"/>
      <c r="N125" s="2"/>
      <c r="O125" s="2"/>
      <c r="P125" s="2"/>
      <c r="Q125" s="2"/>
    </row>
    <row r="126" thickTop="1">
      <c r="A126" s="9"/>
      <c r="B126" s="50">
        <v>17</v>
      </c>
      <c r="C126" s="51" t="s">
        <v>387</v>
      </c>
      <c r="D126" s="51" t="s">
        <v>7</v>
      </c>
      <c r="E126" s="51" t="s">
        <v>388</v>
      </c>
      <c r="F126" s="51" t="s">
        <v>7</v>
      </c>
      <c r="G126" s="52" t="s">
        <v>131</v>
      </c>
      <c r="H126" s="62">
        <v>52</v>
      </c>
      <c r="I126" s="36">
        <v>0</v>
      </c>
      <c r="J126" s="63">
        <v>0</v>
      </c>
      <c r="K126" s="64">
        <v>0.20999999999999999</v>
      </c>
      <c r="L126" s="65">
        <v>0</v>
      </c>
      <c r="M126" s="12"/>
      <c r="N126" s="2"/>
      <c r="O126" s="2"/>
      <c r="P126" s="2"/>
      <c r="Q126" s="42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57" t="s">
        <v>80</v>
      </c>
      <c r="C127" s="1"/>
      <c r="D127" s="1"/>
      <c r="E127" s="58" t="s">
        <v>661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82</v>
      </c>
      <c r="C128" s="1"/>
      <c r="D128" s="1"/>
      <c r="E128" s="58" t="s">
        <v>238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84</v>
      </c>
      <c r="C129" s="1"/>
      <c r="D129" s="1"/>
      <c r="E129" s="58" t="s">
        <v>301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thickBot="1">
      <c r="A130" s="9"/>
      <c r="B130" s="59" t="s">
        <v>86</v>
      </c>
      <c r="C130" s="31"/>
      <c r="D130" s="31"/>
      <c r="E130" s="60" t="s">
        <v>87</v>
      </c>
      <c r="F130" s="31"/>
      <c r="G130" s="31"/>
      <c r="H130" s="61"/>
      <c r="I130" s="31"/>
      <c r="J130" s="61"/>
      <c r="K130" s="31"/>
      <c r="L130" s="31"/>
      <c r="M130" s="12"/>
      <c r="N130" s="2"/>
      <c r="O130" s="2"/>
      <c r="P130" s="2"/>
      <c r="Q130" s="2"/>
    </row>
    <row r="131" thickTop="1" thickBot="1" ht="25" customHeight="1">
      <c r="A131" s="9"/>
      <c r="B131" s="1"/>
      <c r="C131" s="66">
        <v>9</v>
      </c>
      <c r="D131" s="1"/>
      <c r="E131" s="66" t="s">
        <v>113</v>
      </c>
      <c r="F131" s="1"/>
      <c r="G131" s="67" t="s">
        <v>104</v>
      </c>
      <c r="H131" s="68">
        <v>0</v>
      </c>
      <c r="I131" s="67" t="s">
        <v>105</v>
      </c>
      <c r="J131" s="69">
        <f>(L131-H131)</f>
        <v>0</v>
      </c>
      <c r="K131" s="67" t="s">
        <v>106</v>
      </c>
      <c r="L131" s="70">
        <v>0</v>
      </c>
      <c r="M131" s="12"/>
      <c r="N131" s="2"/>
      <c r="O131" s="2"/>
      <c r="P131" s="2"/>
      <c r="Q131" s="42">
        <f>0+Q121+Q126</f>
        <v>0</v>
      </c>
      <c r="R131" s="27">
        <f>0+R121+R126</f>
        <v>0</v>
      </c>
      <c r="S131" s="71">
        <f>Q131*(1+J131)+R131</f>
        <v>0</v>
      </c>
    </row>
    <row r="132" thickTop="1" thickBot="1" ht="25" customHeight="1">
      <c r="A132" s="9"/>
      <c r="B132" s="72"/>
      <c r="C132" s="72"/>
      <c r="D132" s="72"/>
      <c r="E132" s="72"/>
      <c r="F132" s="72"/>
      <c r="G132" s="73" t="s">
        <v>107</v>
      </c>
      <c r="H132" s="74">
        <v>0</v>
      </c>
      <c r="I132" s="73" t="s">
        <v>108</v>
      </c>
      <c r="J132" s="75">
        <v>0</v>
      </c>
      <c r="K132" s="73" t="s">
        <v>109</v>
      </c>
      <c r="L132" s="76">
        <v>0</v>
      </c>
      <c r="M132" s="12"/>
      <c r="N132" s="2"/>
      <c r="O132" s="2"/>
      <c r="P132" s="2"/>
      <c r="Q132" s="2"/>
    </row>
    <row r="133">
      <c r="A133" s="13"/>
      <c r="B133" s="4"/>
      <c r="C133" s="4"/>
      <c r="D133" s="4"/>
      <c r="E133" s="4"/>
      <c r="F133" s="4"/>
      <c r="G133" s="4"/>
      <c r="H133" s="77"/>
      <c r="I133" s="4"/>
      <c r="J133" s="77"/>
      <c r="K133" s="4"/>
      <c r="L133" s="4"/>
      <c r="M133" s="14"/>
      <c r="N133" s="2"/>
      <c r="O133" s="2"/>
      <c r="P133" s="2"/>
      <c r="Q133" s="2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"/>
      <c r="O134" s="2"/>
      <c r="P134" s="2"/>
      <c r="Q134" s="2"/>
    </row>
  </sheetData>
  <mergeCells count="93">
    <mergeCell ref="B43:L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6:L86"/>
    <mergeCell ref="B88:D88"/>
    <mergeCell ref="B89:D89"/>
    <mergeCell ref="B90:D90"/>
    <mergeCell ref="B91:D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4:L104"/>
    <mergeCell ref="B106:D106"/>
    <mergeCell ref="B107:D107"/>
    <mergeCell ref="B108:D108"/>
    <mergeCell ref="B109:D109"/>
    <mergeCell ref="B114:D114"/>
    <mergeCell ref="B115:D115"/>
    <mergeCell ref="B116:D116"/>
    <mergeCell ref="B117:D117"/>
    <mergeCell ref="B112:L112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20:L1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662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IF(SUM(K20:K24)&gt;0,ROUND(SUM(S20:S24)/SUM(K20:K24)-1,8),0)</f>
        <v>0</v>
      </c>
      <c r="R11" s="27">
        <f>AVERAGE(J40,J73,J81,J119,J207)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S40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S73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S81</f>
        <v>0</v>
      </c>
    </row>
    <row r="23">
      <c r="A23" s="9"/>
      <c r="B23" s="45">
        <v>5</v>
      </c>
      <c r="C23" s="1"/>
      <c r="D23" s="1"/>
      <c r="E23" s="46" t="s">
        <v>112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S119</f>
        <v>0</v>
      </c>
    </row>
    <row r="24">
      <c r="A24" s="9"/>
      <c r="B24" s="45">
        <v>9</v>
      </c>
      <c r="C24" s="1"/>
      <c r="D24" s="1"/>
      <c r="E24" s="46" t="s">
        <v>113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S207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1"/>
      <c r="N25" s="2"/>
      <c r="O25" s="2"/>
      <c r="P25" s="2"/>
      <c r="Q25" s="2"/>
    </row>
    <row r="26" ht="14" customHeight="1">
      <c r="A26" s="4"/>
      <c r="B26" s="37" t="s">
        <v>68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8"/>
      <c r="N27" s="2"/>
      <c r="O27" s="2"/>
      <c r="P27" s="2"/>
      <c r="Q27" s="2"/>
    </row>
    <row r="28" ht="18" customHeight="1">
      <c r="A28" s="9"/>
      <c r="B28" s="43" t="s">
        <v>69</v>
      </c>
      <c r="C28" s="43" t="s">
        <v>65</v>
      </c>
      <c r="D28" s="43" t="s">
        <v>70</v>
      </c>
      <c r="E28" s="43" t="s">
        <v>66</v>
      </c>
      <c r="F28" s="43" t="s">
        <v>71</v>
      </c>
      <c r="G28" s="44" t="s">
        <v>72</v>
      </c>
      <c r="H28" s="22" t="s">
        <v>73</v>
      </c>
      <c r="I28" s="22" t="s">
        <v>74</v>
      </c>
      <c r="J28" s="22" t="s">
        <v>17</v>
      </c>
      <c r="K28" s="44" t="s">
        <v>75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8" t="s">
        <v>114</v>
      </c>
      <c r="C29" s="1"/>
      <c r="D29" s="1"/>
      <c r="E29" s="1"/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>
      <c r="A30" s="9"/>
      <c r="B30" s="50">
        <v>1</v>
      </c>
      <c r="C30" s="51" t="s">
        <v>115</v>
      </c>
      <c r="D30" s="51" t="s">
        <v>116</v>
      </c>
      <c r="E30" s="51" t="s">
        <v>117</v>
      </c>
      <c r="F30" s="51" t="s">
        <v>7</v>
      </c>
      <c r="G30" s="52" t="s">
        <v>118</v>
      </c>
      <c r="H30" s="53">
        <v>531.80999999999995</v>
      </c>
      <c r="I30" s="25">
        <v>0</v>
      </c>
      <c r="J30" s="54">
        <v>0</v>
      </c>
      <c r="K30" s="55">
        <v>0.20999999999999999</v>
      </c>
      <c r="L30" s="56">
        <v>0</v>
      </c>
      <c r="M30" s="12"/>
      <c r="N30" s="2"/>
      <c r="O30" s="2"/>
      <c r="P30" s="2"/>
      <c r="Q30" s="42">
        <f>IF(ISNUMBER(K30),IF(H30&gt;0,IF(I30&gt;0,J30,0),0),0)</f>
        <v>0</v>
      </c>
      <c r="R30" s="27">
        <f>IF(ISNUMBER(K30)=FALSE,J30,0)</f>
        <v>0</v>
      </c>
    </row>
    <row r="31">
      <c r="A31" s="9"/>
      <c r="B31" s="57" t="s">
        <v>80</v>
      </c>
      <c r="C31" s="1"/>
      <c r="D31" s="1"/>
      <c r="E31" s="58" t="s">
        <v>119</v>
      </c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7" t="s">
        <v>82</v>
      </c>
      <c r="C32" s="1"/>
      <c r="D32" s="1"/>
      <c r="E32" s="58" t="s">
        <v>663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84</v>
      </c>
      <c r="C33" s="1"/>
      <c r="D33" s="1"/>
      <c r="E33" s="58" t="s">
        <v>121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thickBot="1">
      <c r="A34" s="9"/>
      <c r="B34" s="59" t="s">
        <v>86</v>
      </c>
      <c r="C34" s="31"/>
      <c r="D34" s="31"/>
      <c r="E34" s="60" t="s">
        <v>87</v>
      </c>
      <c r="F34" s="31"/>
      <c r="G34" s="31"/>
      <c r="H34" s="61"/>
      <c r="I34" s="31"/>
      <c r="J34" s="61"/>
      <c r="K34" s="31"/>
      <c r="L34" s="31"/>
      <c r="M34" s="12"/>
      <c r="N34" s="2"/>
      <c r="O34" s="2"/>
      <c r="P34" s="2"/>
      <c r="Q34" s="2"/>
    </row>
    <row r="35" thickTop="1">
      <c r="A35" s="9"/>
      <c r="B35" s="50">
        <v>2</v>
      </c>
      <c r="C35" s="51" t="s">
        <v>664</v>
      </c>
      <c r="D35" s="51" t="s">
        <v>7</v>
      </c>
      <c r="E35" s="51" t="s">
        <v>123</v>
      </c>
      <c r="F35" s="51" t="s">
        <v>7</v>
      </c>
      <c r="G35" s="52" t="s">
        <v>118</v>
      </c>
      <c r="H35" s="62">
        <v>727.03499999999997</v>
      </c>
      <c r="I35" s="36">
        <v>0</v>
      </c>
      <c r="J35" s="63">
        <v>0</v>
      </c>
      <c r="K35" s="64">
        <v>0.20999999999999999</v>
      </c>
      <c r="L35" s="65">
        <v>0</v>
      </c>
      <c r="M35" s="12"/>
      <c r="N35" s="2"/>
      <c r="O35" s="2"/>
      <c r="P35" s="2"/>
      <c r="Q35" s="42">
        <f>IF(ISNUMBER(K35),IF(H35&gt;0,IF(I35&gt;0,J35,0),0),0)</f>
        <v>0</v>
      </c>
      <c r="R35" s="27">
        <f>IF(ISNUMBER(K35)=FALSE,J35,0)</f>
        <v>0</v>
      </c>
    </row>
    <row r="36">
      <c r="A36" s="9"/>
      <c r="B36" s="57" t="s">
        <v>80</v>
      </c>
      <c r="C36" s="1"/>
      <c r="D36" s="1"/>
      <c r="E36" s="58" t="s">
        <v>125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>
      <c r="A37" s="9"/>
      <c r="B37" s="57" t="s">
        <v>82</v>
      </c>
      <c r="C37" s="1"/>
      <c r="D37" s="1"/>
      <c r="E37" s="58" t="s">
        <v>665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84</v>
      </c>
      <c r="C38" s="1"/>
      <c r="D38" s="1"/>
      <c r="E38" s="58" t="s">
        <v>127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 thickBot="1">
      <c r="A39" s="9"/>
      <c r="B39" s="59" t="s">
        <v>86</v>
      </c>
      <c r="C39" s="31"/>
      <c r="D39" s="31"/>
      <c r="E39" s="60" t="s">
        <v>87</v>
      </c>
      <c r="F39" s="31"/>
      <c r="G39" s="31"/>
      <c r="H39" s="61"/>
      <c r="I39" s="31"/>
      <c r="J39" s="61"/>
      <c r="K39" s="31"/>
      <c r="L39" s="3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6">
        <v>0</v>
      </c>
      <c r="D40" s="1"/>
      <c r="E40" s="66" t="s">
        <v>20</v>
      </c>
      <c r="F40" s="1"/>
      <c r="G40" s="67" t="s">
        <v>104</v>
      </c>
      <c r="H40" s="68">
        <v>0</v>
      </c>
      <c r="I40" s="67" t="s">
        <v>105</v>
      </c>
      <c r="J40" s="69">
        <f>(L40-H40)</f>
        <v>0</v>
      </c>
      <c r="K40" s="67" t="s">
        <v>106</v>
      </c>
      <c r="L40" s="70">
        <v>0</v>
      </c>
      <c r="M40" s="12"/>
      <c r="N40" s="2"/>
      <c r="O40" s="2"/>
      <c r="P40" s="2"/>
      <c r="Q40" s="42">
        <f>0+Q30+Q35</f>
        <v>0</v>
      </c>
      <c r="R40" s="27">
        <f>0+R30+R35</f>
        <v>0</v>
      </c>
      <c r="S40" s="71">
        <f>Q40*(1+J40)+R40</f>
        <v>0</v>
      </c>
    </row>
    <row r="41" thickTop="1" thickBot="1" ht="25" customHeight="1">
      <c r="A41" s="9"/>
      <c r="B41" s="72"/>
      <c r="C41" s="72"/>
      <c r="D41" s="72"/>
      <c r="E41" s="72"/>
      <c r="F41" s="72"/>
      <c r="G41" s="73" t="s">
        <v>107</v>
      </c>
      <c r="H41" s="74">
        <v>0</v>
      </c>
      <c r="I41" s="73" t="s">
        <v>108</v>
      </c>
      <c r="J41" s="75">
        <v>0</v>
      </c>
      <c r="K41" s="73" t="s">
        <v>109</v>
      </c>
      <c r="L41" s="76">
        <v>0</v>
      </c>
      <c r="M41" s="12"/>
      <c r="N41" s="2"/>
      <c r="O41" s="2"/>
      <c r="P41" s="2"/>
      <c r="Q41" s="2"/>
    </row>
    <row r="42" ht="40" customHeight="1">
      <c r="A42" s="9"/>
      <c r="B42" s="80" t="s">
        <v>128</v>
      </c>
      <c r="C42" s="1"/>
      <c r="D42" s="1"/>
      <c r="E42" s="1"/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0">
        <v>3</v>
      </c>
      <c r="C43" s="51" t="s">
        <v>129</v>
      </c>
      <c r="D43" s="51" t="s">
        <v>7</v>
      </c>
      <c r="E43" s="51" t="s">
        <v>130</v>
      </c>
      <c r="F43" s="51" t="s">
        <v>7</v>
      </c>
      <c r="G43" s="52" t="s">
        <v>131</v>
      </c>
      <c r="H43" s="53">
        <v>2260</v>
      </c>
      <c r="I43" s="25">
        <v>0</v>
      </c>
      <c r="J43" s="54">
        <v>0</v>
      </c>
      <c r="K43" s="55">
        <v>0.20999999999999999</v>
      </c>
      <c r="L43" s="56"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7" t="s">
        <v>80</v>
      </c>
      <c r="C44" s="1"/>
      <c r="D44" s="1"/>
      <c r="E44" s="58" t="s">
        <v>132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82</v>
      </c>
      <c r="C45" s="1"/>
      <c r="D45" s="1"/>
      <c r="E45" s="58" t="s">
        <v>666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84</v>
      </c>
      <c r="C46" s="1"/>
      <c r="D46" s="1"/>
      <c r="E46" s="58" t="s">
        <v>134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>
      <c r="A47" s="9"/>
      <c r="B47" s="59" t="s">
        <v>86</v>
      </c>
      <c r="C47" s="31"/>
      <c r="D47" s="31"/>
      <c r="E47" s="60" t="s">
        <v>87</v>
      </c>
      <c r="F47" s="31"/>
      <c r="G47" s="31"/>
      <c r="H47" s="61"/>
      <c r="I47" s="31"/>
      <c r="J47" s="61"/>
      <c r="K47" s="31"/>
      <c r="L47" s="31"/>
      <c r="M47" s="12"/>
      <c r="N47" s="2"/>
      <c r="O47" s="2"/>
      <c r="P47" s="2"/>
      <c r="Q47" s="2"/>
    </row>
    <row r="48" thickTop="1">
      <c r="A48" s="9"/>
      <c r="B48" s="50">
        <v>4</v>
      </c>
      <c r="C48" s="51" t="s">
        <v>140</v>
      </c>
      <c r="D48" s="51" t="s">
        <v>7</v>
      </c>
      <c r="E48" s="51" t="s">
        <v>141</v>
      </c>
      <c r="F48" s="51" t="s">
        <v>7</v>
      </c>
      <c r="G48" s="52" t="s">
        <v>124</v>
      </c>
      <c r="H48" s="62">
        <v>821.54999999999995</v>
      </c>
      <c r="I48" s="36">
        <v>0</v>
      </c>
      <c r="J48" s="63">
        <v>0</v>
      </c>
      <c r="K48" s="64">
        <v>0.20999999999999999</v>
      </c>
      <c r="L48" s="65"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7" t="s">
        <v>80</v>
      </c>
      <c r="C49" s="1"/>
      <c r="D49" s="1"/>
      <c r="E49" s="58" t="s">
        <v>667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82</v>
      </c>
      <c r="C50" s="1"/>
      <c r="D50" s="1"/>
      <c r="E50" s="58" t="s">
        <v>668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84</v>
      </c>
      <c r="C51" s="1"/>
      <c r="D51" s="1"/>
      <c r="E51" s="58" t="s">
        <v>144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thickBot="1">
      <c r="A52" s="9"/>
      <c r="B52" s="59" t="s">
        <v>86</v>
      </c>
      <c r="C52" s="31"/>
      <c r="D52" s="31"/>
      <c r="E52" s="60" t="s">
        <v>87</v>
      </c>
      <c r="F52" s="31"/>
      <c r="G52" s="31"/>
      <c r="H52" s="61"/>
      <c r="I52" s="31"/>
      <c r="J52" s="61"/>
      <c r="K52" s="31"/>
      <c r="L52" s="31"/>
      <c r="M52" s="12"/>
      <c r="N52" s="2"/>
      <c r="O52" s="2"/>
      <c r="P52" s="2"/>
      <c r="Q52" s="2"/>
    </row>
    <row r="53" thickTop="1">
      <c r="A53" s="9"/>
      <c r="B53" s="50">
        <v>5</v>
      </c>
      <c r="C53" s="51" t="s">
        <v>150</v>
      </c>
      <c r="D53" s="51" t="s">
        <v>7</v>
      </c>
      <c r="E53" s="51" t="s">
        <v>151</v>
      </c>
      <c r="F53" s="51" t="s">
        <v>7</v>
      </c>
      <c r="G53" s="52" t="s">
        <v>124</v>
      </c>
      <c r="H53" s="62">
        <v>382.64999999999998</v>
      </c>
      <c r="I53" s="36">
        <v>0</v>
      </c>
      <c r="J53" s="63">
        <v>0</v>
      </c>
      <c r="K53" s="64">
        <v>0.20999999999999999</v>
      </c>
      <c r="L53" s="65"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>
      <c r="A54" s="9"/>
      <c r="B54" s="57" t="s">
        <v>80</v>
      </c>
      <c r="C54" s="1"/>
      <c r="D54" s="1"/>
      <c r="E54" s="58" t="s">
        <v>152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82</v>
      </c>
      <c r="C55" s="1"/>
      <c r="D55" s="1"/>
      <c r="E55" s="58" t="s">
        <v>669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84</v>
      </c>
      <c r="C56" s="1"/>
      <c r="D56" s="1"/>
      <c r="E56" s="58" t="s">
        <v>153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thickBot="1">
      <c r="A57" s="9"/>
      <c r="B57" s="59" t="s">
        <v>86</v>
      </c>
      <c r="C57" s="31"/>
      <c r="D57" s="31"/>
      <c r="E57" s="60" t="s">
        <v>87</v>
      </c>
      <c r="F57" s="31"/>
      <c r="G57" s="31"/>
      <c r="H57" s="61"/>
      <c r="I57" s="31"/>
      <c r="J57" s="61"/>
      <c r="K57" s="31"/>
      <c r="L57" s="31"/>
      <c r="M57" s="12"/>
      <c r="N57" s="2"/>
      <c r="O57" s="2"/>
      <c r="P57" s="2"/>
      <c r="Q57" s="2"/>
    </row>
    <row r="58" thickTop="1">
      <c r="A58" s="9"/>
      <c r="B58" s="50">
        <v>6</v>
      </c>
      <c r="C58" s="51" t="s">
        <v>154</v>
      </c>
      <c r="D58" s="51" t="s">
        <v>7</v>
      </c>
      <c r="E58" s="51" t="s">
        <v>155</v>
      </c>
      <c r="F58" s="51" t="s">
        <v>7</v>
      </c>
      <c r="G58" s="52" t="s">
        <v>131</v>
      </c>
      <c r="H58" s="62">
        <v>539</v>
      </c>
      <c r="I58" s="36">
        <v>0</v>
      </c>
      <c r="J58" s="63">
        <v>0</v>
      </c>
      <c r="K58" s="64">
        <v>0.20999999999999999</v>
      </c>
      <c r="L58" s="65">
        <v>0</v>
      </c>
      <c r="M58" s="12"/>
      <c r="N58" s="2"/>
      <c r="O58" s="2"/>
      <c r="P58" s="2"/>
      <c r="Q58" s="42">
        <f>IF(ISNUMBER(K58),IF(H58&gt;0,IF(I58&gt;0,J58,0),0),0)</f>
        <v>0</v>
      </c>
      <c r="R58" s="27">
        <f>IF(ISNUMBER(K58)=FALSE,J58,0)</f>
        <v>0</v>
      </c>
    </row>
    <row r="59">
      <c r="A59" s="9"/>
      <c r="B59" s="57" t="s">
        <v>80</v>
      </c>
      <c r="C59" s="1"/>
      <c r="D59" s="1"/>
      <c r="E59" s="58" t="s">
        <v>156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7" t="s">
        <v>82</v>
      </c>
      <c r="C60" s="1"/>
      <c r="D60" s="1"/>
      <c r="E60" s="58" t="s">
        <v>670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84</v>
      </c>
      <c r="C61" s="1"/>
      <c r="D61" s="1"/>
      <c r="E61" s="58" t="s">
        <v>321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thickBot="1">
      <c r="A62" s="9"/>
      <c r="B62" s="59" t="s">
        <v>86</v>
      </c>
      <c r="C62" s="31"/>
      <c r="D62" s="31"/>
      <c r="E62" s="60" t="s">
        <v>87</v>
      </c>
      <c r="F62" s="31"/>
      <c r="G62" s="31"/>
      <c r="H62" s="61"/>
      <c r="I62" s="31"/>
      <c r="J62" s="61"/>
      <c r="K62" s="31"/>
      <c r="L62" s="31"/>
      <c r="M62" s="12"/>
      <c r="N62" s="2"/>
      <c r="O62" s="2"/>
      <c r="P62" s="2"/>
      <c r="Q62" s="2"/>
    </row>
    <row r="63" thickTop="1">
      <c r="A63" s="9"/>
      <c r="B63" s="50">
        <v>7</v>
      </c>
      <c r="C63" s="51" t="s">
        <v>168</v>
      </c>
      <c r="D63" s="51" t="s">
        <v>7</v>
      </c>
      <c r="E63" s="51" t="s">
        <v>169</v>
      </c>
      <c r="F63" s="51" t="s">
        <v>7</v>
      </c>
      <c r="G63" s="52" t="s">
        <v>131</v>
      </c>
      <c r="H63" s="62">
        <v>2551</v>
      </c>
      <c r="I63" s="36">
        <v>0</v>
      </c>
      <c r="J63" s="63">
        <v>0</v>
      </c>
      <c r="K63" s="64">
        <v>0.20999999999999999</v>
      </c>
      <c r="L63" s="65">
        <v>0</v>
      </c>
      <c r="M63" s="12"/>
      <c r="N63" s="2"/>
      <c r="O63" s="2"/>
      <c r="P63" s="2"/>
      <c r="Q63" s="42">
        <f>IF(ISNUMBER(K63),IF(H63&gt;0,IF(I63&gt;0,J63,0),0),0)</f>
        <v>0</v>
      </c>
      <c r="R63" s="27">
        <f>IF(ISNUMBER(K63)=FALSE,J63,0)</f>
        <v>0</v>
      </c>
    </row>
    <row r="64">
      <c r="A64" s="9"/>
      <c r="B64" s="57" t="s">
        <v>80</v>
      </c>
      <c r="C64" s="1"/>
      <c r="D64" s="1"/>
      <c r="E64" s="58" t="s">
        <v>170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>
      <c r="A65" s="9"/>
      <c r="B65" s="57" t="s">
        <v>82</v>
      </c>
      <c r="C65" s="1"/>
      <c r="D65" s="1"/>
      <c r="E65" s="58" t="s">
        <v>671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84</v>
      </c>
      <c r="C66" s="1"/>
      <c r="D66" s="1"/>
      <c r="E66" s="58" t="s">
        <v>172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thickBot="1">
      <c r="A67" s="9"/>
      <c r="B67" s="59" t="s">
        <v>86</v>
      </c>
      <c r="C67" s="31"/>
      <c r="D67" s="31"/>
      <c r="E67" s="60" t="s">
        <v>87</v>
      </c>
      <c r="F67" s="31"/>
      <c r="G67" s="31"/>
      <c r="H67" s="61"/>
      <c r="I67" s="31"/>
      <c r="J67" s="61"/>
      <c r="K67" s="31"/>
      <c r="L67" s="31"/>
      <c r="M67" s="12"/>
      <c r="N67" s="2"/>
      <c r="O67" s="2"/>
      <c r="P67" s="2"/>
      <c r="Q67" s="2"/>
    </row>
    <row r="68" thickTop="1">
      <c r="A68" s="9"/>
      <c r="B68" s="50">
        <v>8</v>
      </c>
      <c r="C68" s="51" t="s">
        <v>178</v>
      </c>
      <c r="D68" s="51" t="s">
        <v>7</v>
      </c>
      <c r="E68" s="51" t="s">
        <v>179</v>
      </c>
      <c r="F68" s="51" t="s">
        <v>7</v>
      </c>
      <c r="G68" s="52" t="s">
        <v>131</v>
      </c>
      <c r="H68" s="62">
        <v>2551</v>
      </c>
      <c r="I68" s="36">
        <v>0</v>
      </c>
      <c r="J68" s="63">
        <v>0</v>
      </c>
      <c r="K68" s="64">
        <v>0.20999999999999999</v>
      </c>
      <c r="L68" s="65">
        <v>0</v>
      </c>
      <c r="M68" s="12"/>
      <c r="N68" s="2"/>
      <c r="O68" s="2"/>
      <c r="P68" s="2"/>
      <c r="Q68" s="42">
        <f>IF(ISNUMBER(K68),IF(H68&gt;0,IF(I68&gt;0,J68,0),0),0)</f>
        <v>0</v>
      </c>
      <c r="R68" s="27">
        <f>IF(ISNUMBER(K68)=FALSE,J68,0)</f>
        <v>0</v>
      </c>
    </row>
    <row r="69">
      <c r="A69" s="9"/>
      <c r="B69" s="57" t="s">
        <v>80</v>
      </c>
      <c r="C69" s="1"/>
      <c r="D69" s="1"/>
      <c r="E69" s="58" t="s">
        <v>180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>
      <c r="A70" s="9"/>
      <c r="B70" s="57" t="s">
        <v>82</v>
      </c>
      <c r="C70" s="1"/>
      <c r="D70" s="1"/>
      <c r="E70" s="58" t="s">
        <v>671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7" t="s">
        <v>84</v>
      </c>
      <c r="C71" s="1"/>
      <c r="D71" s="1"/>
      <c r="E71" s="58" t="s">
        <v>182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thickBot="1">
      <c r="A72" s="9"/>
      <c r="B72" s="59" t="s">
        <v>86</v>
      </c>
      <c r="C72" s="31"/>
      <c r="D72" s="31"/>
      <c r="E72" s="60" t="s">
        <v>87</v>
      </c>
      <c r="F72" s="31"/>
      <c r="G72" s="31"/>
      <c r="H72" s="61"/>
      <c r="I72" s="31"/>
      <c r="J72" s="61"/>
      <c r="K72" s="31"/>
      <c r="L72" s="31"/>
      <c r="M72" s="12"/>
      <c r="N72" s="2"/>
      <c r="O72" s="2"/>
      <c r="P72" s="2"/>
      <c r="Q72" s="2"/>
    </row>
    <row r="73" thickTop="1" thickBot="1" ht="25" customHeight="1">
      <c r="A73" s="9"/>
      <c r="B73" s="1"/>
      <c r="C73" s="66">
        <v>1</v>
      </c>
      <c r="D73" s="1"/>
      <c r="E73" s="66" t="s">
        <v>111</v>
      </c>
      <c r="F73" s="1"/>
      <c r="G73" s="67" t="s">
        <v>104</v>
      </c>
      <c r="H73" s="68">
        <v>0</v>
      </c>
      <c r="I73" s="67" t="s">
        <v>105</v>
      </c>
      <c r="J73" s="69">
        <f>(L73-H73)</f>
        <v>0</v>
      </c>
      <c r="K73" s="67" t="s">
        <v>106</v>
      </c>
      <c r="L73" s="70">
        <v>0</v>
      </c>
      <c r="M73" s="12"/>
      <c r="N73" s="2"/>
      <c r="O73" s="2"/>
      <c r="P73" s="2"/>
      <c r="Q73" s="42">
        <f>0+Q43+Q48+Q53+Q58+Q63+Q68</f>
        <v>0</v>
      </c>
      <c r="R73" s="27">
        <f>0+R43+R48+R53+R58+R63+R68</f>
        <v>0</v>
      </c>
      <c r="S73" s="71">
        <f>Q73*(1+J73)+R73</f>
        <v>0</v>
      </c>
    </row>
    <row r="74" thickTop="1" thickBot="1" ht="25" customHeight="1">
      <c r="A74" s="9"/>
      <c r="B74" s="72"/>
      <c r="C74" s="72"/>
      <c r="D74" s="72"/>
      <c r="E74" s="72"/>
      <c r="F74" s="72"/>
      <c r="G74" s="73" t="s">
        <v>107</v>
      </c>
      <c r="H74" s="74">
        <v>0</v>
      </c>
      <c r="I74" s="73" t="s">
        <v>108</v>
      </c>
      <c r="J74" s="75">
        <v>0</v>
      </c>
      <c r="K74" s="73" t="s">
        <v>109</v>
      </c>
      <c r="L74" s="76">
        <v>0</v>
      </c>
      <c r="M74" s="12"/>
      <c r="N74" s="2"/>
      <c r="O74" s="2"/>
      <c r="P74" s="2"/>
      <c r="Q74" s="2"/>
    </row>
    <row r="75" ht="40" customHeight="1">
      <c r="A75" s="9"/>
      <c r="B75" s="80" t="s">
        <v>332</v>
      </c>
      <c r="C75" s="1"/>
      <c r="D75" s="1"/>
      <c r="E75" s="1"/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>
      <c r="A76" s="9"/>
      <c r="B76" s="50">
        <v>9</v>
      </c>
      <c r="C76" s="51" t="s">
        <v>672</v>
      </c>
      <c r="D76" s="51" t="s">
        <v>7</v>
      </c>
      <c r="E76" s="51" t="s">
        <v>673</v>
      </c>
      <c r="F76" s="51" t="s">
        <v>7</v>
      </c>
      <c r="G76" s="52" t="s">
        <v>124</v>
      </c>
      <c r="H76" s="53">
        <v>1.3999999999999999</v>
      </c>
      <c r="I76" s="25">
        <v>0</v>
      </c>
      <c r="J76" s="54">
        <v>0</v>
      </c>
      <c r="K76" s="55">
        <v>0.20999999999999999</v>
      </c>
      <c r="L76" s="56"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80</v>
      </c>
      <c r="C77" s="1"/>
      <c r="D77" s="1"/>
      <c r="E77" s="58" t="s">
        <v>674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82</v>
      </c>
      <c r="C78" s="1"/>
      <c r="D78" s="1"/>
      <c r="E78" s="58" t="s">
        <v>675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84</v>
      </c>
      <c r="C79" s="1"/>
      <c r="D79" s="1"/>
      <c r="E79" s="58" t="s">
        <v>337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86</v>
      </c>
      <c r="C80" s="31"/>
      <c r="D80" s="31"/>
      <c r="E80" s="60" t="s">
        <v>87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6">
        <v>4</v>
      </c>
      <c r="D81" s="1"/>
      <c r="E81" s="66" t="s">
        <v>304</v>
      </c>
      <c r="F81" s="1"/>
      <c r="G81" s="67" t="s">
        <v>104</v>
      </c>
      <c r="H81" s="68">
        <v>0</v>
      </c>
      <c r="I81" s="67" t="s">
        <v>105</v>
      </c>
      <c r="J81" s="69">
        <f>(L81-H81)</f>
        <v>0</v>
      </c>
      <c r="K81" s="67" t="s">
        <v>106</v>
      </c>
      <c r="L81" s="70">
        <v>0</v>
      </c>
      <c r="M81" s="12"/>
      <c r="N81" s="2"/>
      <c r="O81" s="2"/>
      <c r="P81" s="2"/>
      <c r="Q81" s="42">
        <f>0+Q76</f>
        <v>0</v>
      </c>
      <c r="R81" s="27">
        <f>0+R76</f>
        <v>0</v>
      </c>
      <c r="S81" s="71">
        <f>Q81*(1+J81)+R81</f>
        <v>0</v>
      </c>
    </row>
    <row r="82" thickTop="1" thickBot="1" ht="25" customHeight="1">
      <c r="A82" s="9"/>
      <c r="B82" s="72"/>
      <c r="C82" s="72"/>
      <c r="D82" s="72"/>
      <c r="E82" s="72"/>
      <c r="F82" s="72"/>
      <c r="G82" s="73" t="s">
        <v>107</v>
      </c>
      <c r="H82" s="74">
        <v>0</v>
      </c>
      <c r="I82" s="73" t="s">
        <v>108</v>
      </c>
      <c r="J82" s="75">
        <v>0</v>
      </c>
      <c r="K82" s="73" t="s">
        <v>109</v>
      </c>
      <c r="L82" s="76">
        <v>0</v>
      </c>
      <c r="M82" s="12"/>
      <c r="N82" s="2"/>
      <c r="O82" s="2"/>
      <c r="P82" s="2"/>
      <c r="Q82" s="2"/>
    </row>
    <row r="83" ht="40" customHeight="1">
      <c r="A83" s="9"/>
      <c r="B83" s="80" t="s">
        <v>183</v>
      </c>
      <c r="C83" s="1"/>
      <c r="D83" s="1"/>
      <c r="E83" s="1"/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0">
        <v>10</v>
      </c>
      <c r="C84" s="51" t="s">
        <v>184</v>
      </c>
      <c r="D84" s="51" t="s">
        <v>7</v>
      </c>
      <c r="E84" s="51" t="s">
        <v>185</v>
      </c>
      <c r="F84" s="51" t="s">
        <v>7</v>
      </c>
      <c r="G84" s="52" t="s">
        <v>124</v>
      </c>
      <c r="H84" s="53">
        <v>53.899999999999999</v>
      </c>
      <c r="I84" s="25">
        <v>0</v>
      </c>
      <c r="J84" s="54">
        <v>0</v>
      </c>
      <c r="K84" s="55">
        <v>0.20999999999999999</v>
      </c>
      <c r="L84" s="56"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>
      <c r="A85" s="9"/>
      <c r="B85" s="57" t="s">
        <v>80</v>
      </c>
      <c r="C85" s="1"/>
      <c r="D85" s="1"/>
      <c r="E85" s="58" t="s">
        <v>186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7" t="s">
        <v>82</v>
      </c>
      <c r="C86" s="1"/>
      <c r="D86" s="1"/>
      <c r="E86" s="58" t="s">
        <v>676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84</v>
      </c>
      <c r="C87" s="1"/>
      <c r="D87" s="1"/>
      <c r="E87" s="58" t="s">
        <v>188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thickBot="1">
      <c r="A88" s="9"/>
      <c r="B88" s="59" t="s">
        <v>86</v>
      </c>
      <c r="C88" s="31"/>
      <c r="D88" s="31"/>
      <c r="E88" s="60" t="s">
        <v>87</v>
      </c>
      <c r="F88" s="31"/>
      <c r="G88" s="31"/>
      <c r="H88" s="61"/>
      <c r="I88" s="31"/>
      <c r="J88" s="61"/>
      <c r="K88" s="31"/>
      <c r="L88" s="31"/>
      <c r="M88" s="12"/>
      <c r="N88" s="2"/>
      <c r="O88" s="2"/>
      <c r="P88" s="2"/>
      <c r="Q88" s="2"/>
    </row>
    <row r="89" thickTop="1">
      <c r="A89" s="9"/>
      <c r="B89" s="50">
        <v>11</v>
      </c>
      <c r="C89" s="51" t="s">
        <v>194</v>
      </c>
      <c r="D89" s="51" t="s">
        <v>7</v>
      </c>
      <c r="E89" s="51" t="s">
        <v>195</v>
      </c>
      <c r="F89" s="51" t="s">
        <v>7</v>
      </c>
      <c r="G89" s="52" t="s">
        <v>131</v>
      </c>
      <c r="H89" s="62">
        <v>18754</v>
      </c>
      <c r="I89" s="36">
        <v>0</v>
      </c>
      <c r="J89" s="63">
        <v>0</v>
      </c>
      <c r="K89" s="64">
        <v>0.20999999999999999</v>
      </c>
      <c r="L89" s="65"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80</v>
      </c>
      <c r="C90" s="1"/>
      <c r="D90" s="1"/>
      <c r="E90" s="58" t="s">
        <v>196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82</v>
      </c>
      <c r="C91" s="1"/>
      <c r="D91" s="1"/>
      <c r="E91" s="58" t="s">
        <v>677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84</v>
      </c>
      <c r="C92" s="1"/>
      <c r="D92" s="1"/>
      <c r="E92" s="58" t="s">
        <v>193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86</v>
      </c>
      <c r="C93" s="31"/>
      <c r="D93" s="31"/>
      <c r="E93" s="60" t="s">
        <v>87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12</v>
      </c>
      <c r="C94" s="51" t="s">
        <v>198</v>
      </c>
      <c r="D94" s="51" t="s">
        <v>7</v>
      </c>
      <c r="E94" s="51" t="s">
        <v>199</v>
      </c>
      <c r="F94" s="51" t="s">
        <v>7</v>
      </c>
      <c r="G94" s="52" t="s">
        <v>131</v>
      </c>
      <c r="H94" s="62">
        <v>428.35000000000002</v>
      </c>
      <c r="I94" s="36">
        <v>0</v>
      </c>
      <c r="J94" s="63">
        <v>0</v>
      </c>
      <c r="K94" s="64">
        <v>0.20999999999999999</v>
      </c>
      <c r="L94" s="65"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80</v>
      </c>
      <c r="C95" s="1"/>
      <c r="D95" s="1"/>
      <c r="E95" s="58" t="s">
        <v>200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82</v>
      </c>
      <c r="C96" s="1"/>
      <c r="D96" s="1"/>
      <c r="E96" s="58" t="s">
        <v>678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84</v>
      </c>
      <c r="C97" s="1"/>
      <c r="D97" s="1"/>
      <c r="E97" s="58" t="s">
        <v>202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86</v>
      </c>
      <c r="C98" s="31"/>
      <c r="D98" s="31"/>
      <c r="E98" s="60" t="s">
        <v>87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13</v>
      </c>
      <c r="C99" s="51" t="s">
        <v>203</v>
      </c>
      <c r="D99" s="51"/>
      <c r="E99" s="51" t="s">
        <v>204</v>
      </c>
      <c r="F99" s="51" t="s">
        <v>7</v>
      </c>
      <c r="G99" s="52" t="s">
        <v>131</v>
      </c>
      <c r="H99" s="62">
        <v>8567</v>
      </c>
      <c r="I99" s="36">
        <v>0</v>
      </c>
      <c r="J99" s="63">
        <v>0</v>
      </c>
      <c r="K99" s="64">
        <v>0.20999999999999999</v>
      </c>
      <c r="L99" s="65"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80</v>
      </c>
      <c r="C100" s="1"/>
      <c r="D100" s="1"/>
      <c r="E100" s="58" t="s">
        <v>205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82</v>
      </c>
      <c r="C101" s="1"/>
      <c r="D101" s="1"/>
      <c r="E101" s="58" t="s">
        <v>679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84</v>
      </c>
      <c r="C102" s="1"/>
      <c r="D102" s="1"/>
      <c r="E102" s="58" t="s">
        <v>207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86</v>
      </c>
      <c r="C103" s="31"/>
      <c r="D103" s="31"/>
      <c r="E103" s="60" t="s">
        <v>87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14</v>
      </c>
      <c r="C104" s="51" t="s">
        <v>208</v>
      </c>
      <c r="D104" s="51"/>
      <c r="E104" s="51" t="s">
        <v>209</v>
      </c>
      <c r="F104" s="51" t="s">
        <v>7</v>
      </c>
      <c r="G104" s="52" t="s">
        <v>131</v>
      </c>
      <c r="H104" s="62">
        <v>8567</v>
      </c>
      <c r="I104" s="36">
        <v>0</v>
      </c>
      <c r="J104" s="63">
        <v>0</v>
      </c>
      <c r="K104" s="64">
        <v>0.20999999999999999</v>
      </c>
      <c r="L104" s="65"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80</v>
      </c>
      <c r="C105" s="1"/>
      <c r="D105" s="1"/>
      <c r="E105" s="58" t="s">
        <v>210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82</v>
      </c>
      <c r="C106" s="1"/>
      <c r="D106" s="1"/>
      <c r="E106" s="58" t="s">
        <v>679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84</v>
      </c>
      <c r="C107" s="1"/>
      <c r="D107" s="1"/>
      <c r="E107" s="58" t="s">
        <v>207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86</v>
      </c>
      <c r="C108" s="31"/>
      <c r="D108" s="31"/>
      <c r="E108" s="60" t="s">
        <v>87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15</v>
      </c>
      <c r="C109" s="51" t="s">
        <v>211</v>
      </c>
      <c r="D109" s="51"/>
      <c r="E109" s="51" t="s">
        <v>212</v>
      </c>
      <c r="F109" s="51" t="s">
        <v>7</v>
      </c>
      <c r="G109" s="52" t="s">
        <v>124</v>
      </c>
      <c r="H109" s="62">
        <v>265.5</v>
      </c>
      <c r="I109" s="36">
        <v>0</v>
      </c>
      <c r="J109" s="63">
        <v>0</v>
      </c>
      <c r="K109" s="64">
        <v>0.20999999999999999</v>
      </c>
      <c r="L109" s="65"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80</v>
      </c>
      <c r="C110" s="1"/>
      <c r="D110" s="1"/>
      <c r="E110" s="58" t="s">
        <v>213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82</v>
      </c>
      <c r="C111" s="1"/>
      <c r="D111" s="1"/>
      <c r="E111" s="58" t="s">
        <v>680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84</v>
      </c>
      <c r="C112" s="1"/>
      <c r="D112" s="1"/>
      <c r="E112" s="58" t="s">
        <v>207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86</v>
      </c>
      <c r="C113" s="31"/>
      <c r="D113" s="31"/>
      <c r="E113" s="60" t="s">
        <v>87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215</v>
      </c>
      <c r="D114" s="51" t="s">
        <v>7</v>
      </c>
      <c r="E114" s="51" t="s">
        <v>216</v>
      </c>
      <c r="F114" s="51" t="s">
        <v>7</v>
      </c>
      <c r="G114" s="52" t="s">
        <v>131</v>
      </c>
      <c r="H114" s="62">
        <v>1629</v>
      </c>
      <c r="I114" s="36">
        <v>0</v>
      </c>
      <c r="J114" s="63">
        <v>0</v>
      </c>
      <c r="K114" s="64">
        <v>0.20999999999999999</v>
      </c>
      <c r="L114" s="65"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80</v>
      </c>
      <c r="C115" s="1"/>
      <c r="D115" s="1"/>
      <c r="E115" s="58" t="s">
        <v>217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82</v>
      </c>
      <c r="C116" s="1"/>
      <c r="D116" s="1"/>
      <c r="E116" s="58" t="s">
        <v>681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84</v>
      </c>
      <c r="C117" s="1"/>
      <c r="D117" s="1"/>
      <c r="E117" s="58" t="s">
        <v>207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86</v>
      </c>
      <c r="C118" s="31"/>
      <c r="D118" s="31"/>
      <c r="E118" s="60" t="s">
        <v>87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6">
        <v>5</v>
      </c>
      <c r="D119" s="1"/>
      <c r="E119" s="66" t="s">
        <v>112</v>
      </c>
      <c r="F119" s="1"/>
      <c r="G119" s="67" t="s">
        <v>104</v>
      </c>
      <c r="H119" s="68">
        <v>0</v>
      </c>
      <c r="I119" s="67" t="s">
        <v>105</v>
      </c>
      <c r="J119" s="69">
        <f>(L119-H119)</f>
        <v>0</v>
      </c>
      <c r="K119" s="67" t="s">
        <v>106</v>
      </c>
      <c r="L119" s="70">
        <v>0</v>
      </c>
      <c r="M119" s="12"/>
      <c r="N119" s="2"/>
      <c r="O119" s="2"/>
      <c r="P119" s="2"/>
      <c r="Q119" s="42">
        <f>0+Q84+Q89+Q94+Q99+Q104+Q109+Q114</f>
        <v>0</v>
      </c>
      <c r="R119" s="27">
        <f>0+R84+R89+R94+R99+R104+R109+R114</f>
        <v>0</v>
      </c>
      <c r="S119" s="71">
        <f>Q119*(1+J119)+R119</f>
        <v>0</v>
      </c>
    </row>
    <row r="120" thickTop="1" thickBot="1" ht="25" customHeight="1">
      <c r="A120" s="9"/>
      <c r="B120" s="72"/>
      <c r="C120" s="72"/>
      <c r="D120" s="72"/>
      <c r="E120" s="72"/>
      <c r="F120" s="72"/>
      <c r="G120" s="73" t="s">
        <v>107</v>
      </c>
      <c r="H120" s="74">
        <v>0</v>
      </c>
      <c r="I120" s="73" t="s">
        <v>108</v>
      </c>
      <c r="J120" s="75">
        <v>0</v>
      </c>
      <c r="K120" s="73" t="s">
        <v>109</v>
      </c>
      <c r="L120" s="76">
        <v>0</v>
      </c>
      <c r="M120" s="12"/>
      <c r="N120" s="2"/>
      <c r="O120" s="2"/>
      <c r="P120" s="2"/>
      <c r="Q120" s="2"/>
    </row>
    <row r="121" ht="40" customHeight="1">
      <c r="A121" s="9"/>
      <c r="B121" s="80" t="s">
        <v>219</v>
      </c>
      <c r="C121" s="1"/>
      <c r="D121" s="1"/>
      <c r="E121" s="1"/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0">
        <v>17</v>
      </c>
      <c r="C122" s="51" t="s">
        <v>220</v>
      </c>
      <c r="D122" s="51" t="s">
        <v>7</v>
      </c>
      <c r="E122" s="51" t="s">
        <v>221</v>
      </c>
      <c r="F122" s="51" t="s">
        <v>7</v>
      </c>
      <c r="G122" s="52" t="s">
        <v>222</v>
      </c>
      <c r="H122" s="53">
        <v>189</v>
      </c>
      <c r="I122" s="25">
        <v>0</v>
      </c>
      <c r="J122" s="54">
        <v>0</v>
      </c>
      <c r="K122" s="55">
        <v>0.20999999999999999</v>
      </c>
      <c r="L122" s="56">
        <v>0</v>
      </c>
      <c r="M122" s="12"/>
      <c r="N122" s="2"/>
      <c r="O122" s="2"/>
      <c r="P122" s="2"/>
      <c r="Q122" s="42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7" t="s">
        <v>80</v>
      </c>
      <c r="C123" s="1"/>
      <c r="D123" s="1"/>
      <c r="E123" s="58" t="s">
        <v>223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82</v>
      </c>
      <c r="C124" s="1"/>
      <c r="D124" s="1"/>
      <c r="E124" s="58" t="s">
        <v>682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>
      <c r="A125" s="9"/>
      <c r="B125" s="57" t="s">
        <v>84</v>
      </c>
      <c r="C125" s="1"/>
      <c r="D125" s="1"/>
      <c r="E125" s="58" t="s">
        <v>225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thickBot="1">
      <c r="A126" s="9"/>
      <c r="B126" s="59" t="s">
        <v>86</v>
      </c>
      <c r="C126" s="31"/>
      <c r="D126" s="31"/>
      <c r="E126" s="60" t="s">
        <v>87</v>
      </c>
      <c r="F126" s="31"/>
      <c r="G126" s="31"/>
      <c r="H126" s="61"/>
      <c r="I126" s="31"/>
      <c r="J126" s="61"/>
      <c r="K126" s="31"/>
      <c r="L126" s="31"/>
      <c r="M126" s="12"/>
      <c r="N126" s="2"/>
      <c r="O126" s="2"/>
      <c r="P126" s="2"/>
      <c r="Q126" s="2"/>
    </row>
    <row r="127" thickTop="1">
      <c r="A127" s="9"/>
      <c r="B127" s="50">
        <v>18</v>
      </c>
      <c r="C127" s="51" t="s">
        <v>226</v>
      </c>
      <c r="D127" s="51" t="s">
        <v>7</v>
      </c>
      <c r="E127" s="51" t="s">
        <v>227</v>
      </c>
      <c r="F127" s="51" t="s">
        <v>7</v>
      </c>
      <c r="G127" s="52" t="s">
        <v>222</v>
      </c>
      <c r="H127" s="62">
        <v>211</v>
      </c>
      <c r="I127" s="36">
        <v>0</v>
      </c>
      <c r="J127" s="63">
        <v>0</v>
      </c>
      <c r="K127" s="64">
        <v>0.20999999999999999</v>
      </c>
      <c r="L127" s="65">
        <v>0</v>
      </c>
      <c r="M127" s="12"/>
      <c r="N127" s="2"/>
      <c r="O127" s="2"/>
      <c r="P127" s="2"/>
      <c r="Q127" s="42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7" t="s">
        <v>80</v>
      </c>
      <c r="C128" s="1"/>
      <c r="D128" s="1"/>
      <c r="E128" s="58" t="s">
        <v>228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82</v>
      </c>
      <c r="C129" s="1"/>
      <c r="D129" s="1"/>
      <c r="E129" s="58" t="s">
        <v>7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84</v>
      </c>
      <c r="C130" s="1"/>
      <c r="D130" s="1"/>
      <c r="E130" s="58" t="s">
        <v>230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thickBot="1">
      <c r="A131" s="9"/>
      <c r="B131" s="59" t="s">
        <v>86</v>
      </c>
      <c r="C131" s="31"/>
      <c r="D131" s="31"/>
      <c r="E131" s="60" t="s">
        <v>87</v>
      </c>
      <c r="F131" s="31"/>
      <c r="G131" s="31"/>
      <c r="H131" s="61"/>
      <c r="I131" s="31"/>
      <c r="J131" s="61"/>
      <c r="K131" s="31"/>
      <c r="L131" s="31"/>
      <c r="M131" s="12"/>
      <c r="N131" s="2"/>
      <c r="O131" s="2"/>
      <c r="P131" s="2"/>
      <c r="Q131" s="2"/>
    </row>
    <row r="132" thickTop="1">
      <c r="A132" s="9"/>
      <c r="B132" s="50">
        <v>19</v>
      </c>
      <c r="C132" s="51" t="s">
        <v>231</v>
      </c>
      <c r="D132" s="51" t="s">
        <v>7</v>
      </c>
      <c r="E132" s="51" t="s">
        <v>232</v>
      </c>
      <c r="F132" s="51" t="s">
        <v>7</v>
      </c>
      <c r="G132" s="52" t="s">
        <v>101</v>
      </c>
      <c r="H132" s="62">
        <v>52</v>
      </c>
      <c r="I132" s="36">
        <v>0</v>
      </c>
      <c r="J132" s="63">
        <v>0</v>
      </c>
      <c r="K132" s="64">
        <v>0.20999999999999999</v>
      </c>
      <c r="L132" s="65"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80</v>
      </c>
      <c r="C133" s="1"/>
      <c r="D133" s="1"/>
      <c r="E133" s="58" t="s">
        <v>233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82</v>
      </c>
      <c r="C134" s="1"/>
      <c r="D134" s="1"/>
      <c r="E134" s="58" t="s">
        <v>683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84</v>
      </c>
      <c r="C135" s="1"/>
      <c r="D135" s="1"/>
      <c r="E135" s="58" t="s">
        <v>235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86</v>
      </c>
      <c r="C136" s="31"/>
      <c r="D136" s="31"/>
      <c r="E136" s="60" t="s">
        <v>87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236</v>
      </c>
      <c r="D137" s="51" t="s">
        <v>7</v>
      </c>
      <c r="E137" s="51" t="s">
        <v>237</v>
      </c>
      <c r="F137" s="51" t="s">
        <v>7</v>
      </c>
      <c r="G137" s="52" t="s">
        <v>101</v>
      </c>
      <c r="H137" s="62">
        <v>43</v>
      </c>
      <c r="I137" s="36">
        <v>0</v>
      </c>
      <c r="J137" s="63">
        <v>0</v>
      </c>
      <c r="K137" s="64">
        <v>0.20999999999999999</v>
      </c>
      <c r="L137" s="65"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80</v>
      </c>
      <c r="C138" s="1"/>
      <c r="D138" s="1"/>
      <c r="E138" s="58" t="s">
        <v>228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82</v>
      </c>
      <c r="C139" s="1"/>
      <c r="D139" s="1"/>
      <c r="E139" s="58" t="s">
        <v>684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84</v>
      </c>
      <c r="C140" s="1"/>
      <c r="D140" s="1"/>
      <c r="E140" s="58" t="s">
        <v>239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86</v>
      </c>
      <c r="C141" s="31"/>
      <c r="D141" s="31"/>
      <c r="E141" s="60" t="s">
        <v>87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240</v>
      </c>
      <c r="D142" s="51" t="s">
        <v>7</v>
      </c>
      <c r="E142" s="51" t="s">
        <v>241</v>
      </c>
      <c r="F142" s="51" t="s">
        <v>7</v>
      </c>
      <c r="G142" s="52" t="s">
        <v>101</v>
      </c>
      <c r="H142" s="62">
        <v>4</v>
      </c>
      <c r="I142" s="36">
        <v>0</v>
      </c>
      <c r="J142" s="63">
        <v>0</v>
      </c>
      <c r="K142" s="64">
        <v>0.20999999999999999</v>
      </c>
      <c r="L142" s="65"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80</v>
      </c>
      <c r="C143" s="1"/>
      <c r="D143" s="1"/>
      <c r="E143" s="58" t="s">
        <v>242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82</v>
      </c>
      <c r="C144" s="1"/>
      <c r="D144" s="1"/>
      <c r="E144" s="58" t="s">
        <v>685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84</v>
      </c>
      <c r="C145" s="1"/>
      <c r="D145" s="1"/>
      <c r="E145" s="58" t="s">
        <v>235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86</v>
      </c>
      <c r="C146" s="31"/>
      <c r="D146" s="31"/>
      <c r="E146" s="60" t="s">
        <v>87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>
      <c r="A147" s="9"/>
      <c r="B147" s="50">
        <v>22</v>
      </c>
      <c r="C147" s="51" t="s">
        <v>249</v>
      </c>
      <c r="D147" s="51" t="s">
        <v>7</v>
      </c>
      <c r="E147" s="51" t="s">
        <v>250</v>
      </c>
      <c r="F147" s="51" t="s">
        <v>7</v>
      </c>
      <c r="G147" s="52" t="s">
        <v>101</v>
      </c>
      <c r="H147" s="62">
        <v>12</v>
      </c>
      <c r="I147" s="36">
        <v>0</v>
      </c>
      <c r="J147" s="63">
        <v>0</v>
      </c>
      <c r="K147" s="64">
        <v>0.20999999999999999</v>
      </c>
      <c r="L147" s="65"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80</v>
      </c>
      <c r="C148" s="1"/>
      <c r="D148" s="1"/>
      <c r="E148" s="58" t="s">
        <v>242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82</v>
      </c>
      <c r="C149" s="1"/>
      <c r="D149" s="1"/>
      <c r="E149" s="58" t="s">
        <v>686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84</v>
      </c>
      <c r="C150" s="1"/>
      <c r="D150" s="1"/>
      <c r="E150" s="58" t="s">
        <v>252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86</v>
      </c>
      <c r="C151" s="31"/>
      <c r="D151" s="31"/>
      <c r="E151" s="60" t="s">
        <v>87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23</v>
      </c>
      <c r="C152" s="51" t="s">
        <v>253</v>
      </c>
      <c r="D152" s="51" t="s">
        <v>7</v>
      </c>
      <c r="E152" s="51" t="s">
        <v>254</v>
      </c>
      <c r="F152" s="51" t="s">
        <v>7</v>
      </c>
      <c r="G152" s="52" t="s">
        <v>101</v>
      </c>
      <c r="H152" s="62">
        <v>3</v>
      </c>
      <c r="I152" s="36">
        <v>0</v>
      </c>
      <c r="J152" s="63">
        <v>0</v>
      </c>
      <c r="K152" s="64">
        <v>0.20999999999999999</v>
      </c>
      <c r="L152" s="65"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80</v>
      </c>
      <c r="C153" s="1"/>
      <c r="D153" s="1"/>
      <c r="E153" s="58" t="s">
        <v>255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82</v>
      </c>
      <c r="C154" s="1"/>
      <c r="D154" s="1"/>
      <c r="E154" s="58" t="s">
        <v>687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84</v>
      </c>
      <c r="C155" s="1"/>
      <c r="D155" s="1"/>
      <c r="E155" s="58" t="s">
        <v>257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86</v>
      </c>
      <c r="C156" s="31"/>
      <c r="D156" s="31"/>
      <c r="E156" s="60" t="s">
        <v>87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>
      <c r="A157" s="9"/>
      <c r="B157" s="50">
        <v>24</v>
      </c>
      <c r="C157" s="51" t="s">
        <v>688</v>
      </c>
      <c r="D157" s="51" t="s">
        <v>7</v>
      </c>
      <c r="E157" s="51" t="s">
        <v>689</v>
      </c>
      <c r="F157" s="51" t="s">
        <v>7</v>
      </c>
      <c r="G157" s="52" t="s">
        <v>101</v>
      </c>
      <c r="H157" s="62">
        <v>3</v>
      </c>
      <c r="I157" s="36">
        <v>0</v>
      </c>
      <c r="J157" s="63">
        <v>0</v>
      </c>
      <c r="K157" s="64">
        <v>0.20999999999999999</v>
      </c>
      <c r="L157" s="65"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7" t="s">
        <v>80</v>
      </c>
      <c r="C158" s="1"/>
      <c r="D158" s="1"/>
      <c r="E158" s="58" t="s">
        <v>228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82</v>
      </c>
      <c r="C159" s="1"/>
      <c r="D159" s="1"/>
      <c r="E159" s="58" t="s">
        <v>316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84</v>
      </c>
      <c r="C160" s="1"/>
      <c r="D160" s="1"/>
      <c r="E160" s="58" t="s">
        <v>261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>
      <c r="A161" s="9"/>
      <c r="B161" s="59" t="s">
        <v>86</v>
      </c>
      <c r="C161" s="31"/>
      <c r="D161" s="31"/>
      <c r="E161" s="60" t="s">
        <v>87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>
      <c r="A162" s="9"/>
      <c r="B162" s="50">
        <v>25</v>
      </c>
      <c r="C162" s="51" t="s">
        <v>265</v>
      </c>
      <c r="D162" s="51" t="s">
        <v>7</v>
      </c>
      <c r="E162" s="51" t="s">
        <v>266</v>
      </c>
      <c r="F162" s="51" t="s">
        <v>7</v>
      </c>
      <c r="G162" s="52" t="s">
        <v>101</v>
      </c>
      <c r="H162" s="62">
        <v>5</v>
      </c>
      <c r="I162" s="36">
        <v>0</v>
      </c>
      <c r="J162" s="63">
        <v>0</v>
      </c>
      <c r="K162" s="64">
        <v>0.20999999999999999</v>
      </c>
      <c r="L162" s="65"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80</v>
      </c>
      <c r="C163" s="1"/>
      <c r="D163" s="1"/>
      <c r="E163" s="58" t="s">
        <v>228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82</v>
      </c>
      <c r="C164" s="1"/>
      <c r="D164" s="1"/>
      <c r="E164" s="58" t="s">
        <v>690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84</v>
      </c>
      <c r="C165" s="1"/>
      <c r="D165" s="1"/>
      <c r="E165" s="58" t="s">
        <v>261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86</v>
      </c>
      <c r="C166" s="31"/>
      <c r="D166" s="31"/>
      <c r="E166" s="60" t="s">
        <v>87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>
      <c r="A167" s="9"/>
      <c r="B167" s="50">
        <v>26</v>
      </c>
      <c r="C167" s="51" t="s">
        <v>267</v>
      </c>
      <c r="D167" s="51" t="s">
        <v>7</v>
      </c>
      <c r="E167" s="51" t="s">
        <v>268</v>
      </c>
      <c r="F167" s="51" t="s">
        <v>7</v>
      </c>
      <c r="G167" s="52" t="s">
        <v>101</v>
      </c>
      <c r="H167" s="62">
        <v>9</v>
      </c>
      <c r="I167" s="36">
        <v>0</v>
      </c>
      <c r="J167" s="63">
        <v>0</v>
      </c>
      <c r="K167" s="64">
        <v>0.20999999999999999</v>
      </c>
      <c r="L167" s="65">
        <v>0</v>
      </c>
      <c r="M167" s="12"/>
      <c r="N167" s="2"/>
      <c r="O167" s="2"/>
      <c r="P167" s="2"/>
      <c r="Q167" s="42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57" t="s">
        <v>80</v>
      </c>
      <c r="C168" s="1"/>
      <c r="D168" s="1"/>
      <c r="E168" s="58" t="s">
        <v>242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>
      <c r="A169" s="9"/>
      <c r="B169" s="57" t="s">
        <v>82</v>
      </c>
      <c r="C169" s="1"/>
      <c r="D169" s="1"/>
      <c r="E169" s="58" t="s">
        <v>691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7" t="s">
        <v>84</v>
      </c>
      <c r="C170" s="1"/>
      <c r="D170" s="1"/>
      <c r="E170" s="58" t="s">
        <v>270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thickBot="1">
      <c r="A171" s="9"/>
      <c r="B171" s="59" t="s">
        <v>86</v>
      </c>
      <c r="C171" s="31"/>
      <c r="D171" s="31"/>
      <c r="E171" s="60" t="s">
        <v>87</v>
      </c>
      <c r="F171" s="31"/>
      <c r="G171" s="31"/>
      <c r="H171" s="61"/>
      <c r="I171" s="31"/>
      <c r="J171" s="61"/>
      <c r="K171" s="31"/>
      <c r="L171" s="31"/>
      <c r="M171" s="12"/>
      <c r="N171" s="2"/>
      <c r="O171" s="2"/>
      <c r="P171" s="2"/>
      <c r="Q171" s="2"/>
    </row>
    <row r="172" thickTop="1">
      <c r="A172" s="9"/>
      <c r="B172" s="50">
        <v>27</v>
      </c>
      <c r="C172" s="51" t="s">
        <v>271</v>
      </c>
      <c r="D172" s="51" t="s">
        <v>7</v>
      </c>
      <c r="E172" s="51" t="s">
        <v>272</v>
      </c>
      <c r="F172" s="51" t="s">
        <v>7</v>
      </c>
      <c r="G172" s="52" t="s">
        <v>101</v>
      </c>
      <c r="H172" s="62">
        <v>2</v>
      </c>
      <c r="I172" s="36">
        <v>0</v>
      </c>
      <c r="J172" s="63">
        <v>0</v>
      </c>
      <c r="K172" s="64">
        <v>0.20999999999999999</v>
      </c>
      <c r="L172" s="65">
        <v>0</v>
      </c>
      <c r="M172" s="12"/>
      <c r="N172" s="2"/>
      <c r="O172" s="2"/>
      <c r="P172" s="2"/>
      <c r="Q172" s="42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57" t="s">
        <v>80</v>
      </c>
      <c r="C173" s="1"/>
      <c r="D173" s="1"/>
      <c r="E173" s="58" t="s">
        <v>255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>
      <c r="A174" s="9"/>
      <c r="B174" s="57" t="s">
        <v>82</v>
      </c>
      <c r="C174" s="1"/>
      <c r="D174" s="1"/>
      <c r="E174" s="58" t="s">
        <v>692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>
      <c r="A175" s="9"/>
      <c r="B175" s="57" t="s">
        <v>84</v>
      </c>
      <c r="C175" s="1"/>
      <c r="D175" s="1"/>
      <c r="E175" s="58" t="s">
        <v>273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thickBot="1">
      <c r="A176" s="9"/>
      <c r="B176" s="59" t="s">
        <v>86</v>
      </c>
      <c r="C176" s="31"/>
      <c r="D176" s="31"/>
      <c r="E176" s="60" t="s">
        <v>87</v>
      </c>
      <c r="F176" s="31"/>
      <c r="G176" s="31"/>
      <c r="H176" s="61"/>
      <c r="I176" s="31"/>
      <c r="J176" s="61"/>
      <c r="K176" s="31"/>
      <c r="L176" s="31"/>
      <c r="M176" s="12"/>
      <c r="N176" s="2"/>
      <c r="O176" s="2"/>
      <c r="P176" s="2"/>
      <c r="Q176" s="2"/>
    </row>
    <row r="177" thickTop="1">
      <c r="A177" s="9"/>
      <c r="B177" s="50">
        <v>28</v>
      </c>
      <c r="C177" s="51" t="s">
        <v>274</v>
      </c>
      <c r="D177" s="51" t="s">
        <v>7</v>
      </c>
      <c r="E177" s="51" t="s">
        <v>275</v>
      </c>
      <c r="F177" s="51" t="s">
        <v>7</v>
      </c>
      <c r="G177" s="52" t="s">
        <v>131</v>
      </c>
      <c r="H177" s="62">
        <v>758.42499999999995</v>
      </c>
      <c r="I177" s="36">
        <v>0</v>
      </c>
      <c r="J177" s="63">
        <v>0</v>
      </c>
      <c r="K177" s="64">
        <v>0.20999999999999999</v>
      </c>
      <c r="L177" s="65">
        <v>0</v>
      </c>
      <c r="M177" s="12"/>
      <c r="N177" s="2"/>
      <c r="O177" s="2"/>
      <c r="P177" s="2"/>
      <c r="Q177" s="42">
        <f>IF(ISNUMBER(K177),IF(H177&gt;0,IF(I177&gt;0,J177,0),0),0)</f>
        <v>0</v>
      </c>
      <c r="R177" s="27">
        <f>IF(ISNUMBER(K177)=FALSE,J177,0)</f>
        <v>0</v>
      </c>
    </row>
    <row r="178">
      <c r="A178" s="9"/>
      <c r="B178" s="57" t="s">
        <v>80</v>
      </c>
      <c r="C178" s="1"/>
      <c r="D178" s="1"/>
      <c r="E178" s="58" t="s">
        <v>276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>
      <c r="A179" s="9"/>
      <c r="B179" s="57" t="s">
        <v>82</v>
      </c>
      <c r="C179" s="1"/>
      <c r="D179" s="1"/>
      <c r="E179" s="58" t="s">
        <v>693</v>
      </c>
      <c r="F179" s="1"/>
      <c r="G179" s="1"/>
      <c r="H179" s="49"/>
      <c r="I179" s="1"/>
      <c r="J179" s="49"/>
      <c r="K179" s="1"/>
      <c r="L179" s="1"/>
      <c r="M179" s="12"/>
      <c r="N179" s="2"/>
      <c r="O179" s="2"/>
      <c r="P179" s="2"/>
      <c r="Q179" s="2"/>
    </row>
    <row r="180">
      <c r="A180" s="9"/>
      <c r="B180" s="57" t="s">
        <v>84</v>
      </c>
      <c r="C180" s="1"/>
      <c r="D180" s="1"/>
      <c r="E180" s="58" t="s">
        <v>278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 thickBot="1">
      <c r="A181" s="9"/>
      <c r="B181" s="59" t="s">
        <v>86</v>
      </c>
      <c r="C181" s="31"/>
      <c r="D181" s="31"/>
      <c r="E181" s="60" t="s">
        <v>87</v>
      </c>
      <c r="F181" s="31"/>
      <c r="G181" s="31"/>
      <c r="H181" s="61"/>
      <c r="I181" s="31"/>
      <c r="J181" s="61"/>
      <c r="K181" s="31"/>
      <c r="L181" s="31"/>
      <c r="M181" s="12"/>
      <c r="N181" s="2"/>
      <c r="O181" s="2"/>
      <c r="P181" s="2"/>
      <c r="Q181" s="2"/>
    </row>
    <row r="182" thickTop="1">
      <c r="A182" s="9"/>
      <c r="B182" s="50">
        <v>29</v>
      </c>
      <c r="C182" s="51" t="s">
        <v>279</v>
      </c>
      <c r="D182" s="51" t="s">
        <v>7</v>
      </c>
      <c r="E182" s="51" t="s">
        <v>280</v>
      </c>
      <c r="F182" s="51" t="s">
        <v>7</v>
      </c>
      <c r="G182" s="52" t="s">
        <v>131</v>
      </c>
      <c r="H182" s="62">
        <v>758.42499999999995</v>
      </c>
      <c r="I182" s="36">
        <v>0</v>
      </c>
      <c r="J182" s="63">
        <v>0</v>
      </c>
      <c r="K182" s="64">
        <v>0.20999999999999999</v>
      </c>
      <c r="L182" s="65">
        <v>0</v>
      </c>
      <c r="M182" s="12"/>
      <c r="N182" s="2"/>
      <c r="O182" s="2"/>
      <c r="P182" s="2"/>
      <c r="Q182" s="42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57" t="s">
        <v>80</v>
      </c>
      <c r="C183" s="1"/>
      <c r="D183" s="1"/>
      <c r="E183" s="58" t="s">
        <v>281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>
      <c r="A184" s="9"/>
      <c r="B184" s="57" t="s">
        <v>82</v>
      </c>
      <c r="C184" s="1"/>
      <c r="D184" s="1"/>
      <c r="E184" s="58" t="s">
        <v>693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>
      <c r="A185" s="9"/>
      <c r="B185" s="57" t="s">
        <v>84</v>
      </c>
      <c r="C185" s="1"/>
      <c r="D185" s="1"/>
      <c r="E185" s="58" t="s">
        <v>278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thickBot="1">
      <c r="A186" s="9"/>
      <c r="B186" s="59" t="s">
        <v>86</v>
      </c>
      <c r="C186" s="31"/>
      <c r="D186" s="31"/>
      <c r="E186" s="60" t="s">
        <v>87</v>
      </c>
      <c r="F186" s="31"/>
      <c r="G186" s="31"/>
      <c r="H186" s="61"/>
      <c r="I186" s="31"/>
      <c r="J186" s="61"/>
      <c r="K186" s="31"/>
      <c r="L186" s="31"/>
      <c r="M186" s="12"/>
      <c r="N186" s="2"/>
      <c r="O186" s="2"/>
      <c r="P186" s="2"/>
      <c r="Q186" s="2"/>
    </row>
    <row r="187" thickTop="1">
      <c r="A187" s="9"/>
      <c r="B187" s="50">
        <v>30</v>
      </c>
      <c r="C187" s="51" t="s">
        <v>287</v>
      </c>
      <c r="D187" s="51" t="s">
        <v>7</v>
      </c>
      <c r="E187" s="51" t="s">
        <v>288</v>
      </c>
      <c r="F187" s="51" t="s">
        <v>7</v>
      </c>
      <c r="G187" s="52" t="s">
        <v>222</v>
      </c>
      <c r="H187" s="62">
        <v>40</v>
      </c>
      <c r="I187" s="36">
        <v>0</v>
      </c>
      <c r="J187" s="63">
        <v>0</v>
      </c>
      <c r="K187" s="64">
        <v>0.20999999999999999</v>
      </c>
      <c r="L187" s="65">
        <v>0</v>
      </c>
      <c r="M187" s="12"/>
      <c r="N187" s="2"/>
      <c r="O187" s="2"/>
      <c r="P187" s="2"/>
      <c r="Q187" s="42">
        <f>IF(ISNUMBER(K187),IF(H187&gt;0,IF(I187&gt;0,J187,0),0),0)</f>
        <v>0</v>
      </c>
      <c r="R187" s="27">
        <f>IF(ISNUMBER(K187)=FALSE,J187,0)</f>
        <v>0</v>
      </c>
    </row>
    <row r="188">
      <c r="A188" s="9"/>
      <c r="B188" s="57" t="s">
        <v>80</v>
      </c>
      <c r="C188" s="1"/>
      <c r="D188" s="1"/>
      <c r="E188" s="58" t="s">
        <v>289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>
      <c r="A189" s="9"/>
      <c r="B189" s="57" t="s">
        <v>82</v>
      </c>
      <c r="C189" s="1"/>
      <c r="D189" s="1"/>
      <c r="E189" s="58" t="s">
        <v>347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>
      <c r="A190" s="9"/>
      <c r="B190" s="57" t="s">
        <v>84</v>
      </c>
      <c r="C190" s="1"/>
      <c r="D190" s="1"/>
      <c r="E190" s="58" t="s">
        <v>291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>
      <c r="A191" s="9"/>
      <c r="B191" s="59" t="s">
        <v>86</v>
      </c>
      <c r="C191" s="31"/>
      <c r="D191" s="31"/>
      <c r="E191" s="60" t="s">
        <v>87</v>
      </c>
      <c r="F191" s="31"/>
      <c r="G191" s="31"/>
      <c r="H191" s="61"/>
      <c r="I191" s="31"/>
      <c r="J191" s="61"/>
      <c r="K191" s="31"/>
      <c r="L191" s="31"/>
      <c r="M191" s="12"/>
      <c r="N191" s="2"/>
      <c r="O191" s="2"/>
      <c r="P191" s="2"/>
      <c r="Q191" s="2"/>
    </row>
    <row r="192" thickTop="1">
      <c r="A192" s="9"/>
      <c r="B192" s="50">
        <v>31</v>
      </c>
      <c r="C192" s="51" t="s">
        <v>521</v>
      </c>
      <c r="D192" s="51" t="s">
        <v>7</v>
      </c>
      <c r="E192" s="51" t="s">
        <v>522</v>
      </c>
      <c r="F192" s="51" t="s">
        <v>7</v>
      </c>
      <c r="G192" s="52" t="s">
        <v>131</v>
      </c>
      <c r="H192" s="62">
        <v>0.34999999999999998</v>
      </c>
      <c r="I192" s="36">
        <v>0</v>
      </c>
      <c r="J192" s="63">
        <v>0</v>
      </c>
      <c r="K192" s="64">
        <v>0.20999999999999999</v>
      </c>
      <c r="L192" s="65">
        <v>0</v>
      </c>
      <c r="M192" s="12"/>
      <c r="N192" s="2"/>
      <c r="O192" s="2"/>
      <c r="P192" s="2"/>
      <c r="Q192" s="42">
        <f>IF(ISNUMBER(K192),IF(H192&gt;0,IF(I192&gt;0,J192,0),0),0)</f>
        <v>0</v>
      </c>
      <c r="R192" s="27">
        <f>IF(ISNUMBER(K192)=FALSE,J192,0)</f>
        <v>0</v>
      </c>
    </row>
    <row r="193">
      <c r="A193" s="9"/>
      <c r="B193" s="57" t="s">
        <v>80</v>
      </c>
      <c r="C193" s="1"/>
      <c r="D193" s="1"/>
      <c r="E193" s="58" t="s">
        <v>694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>
      <c r="A194" s="9"/>
      <c r="B194" s="57" t="s">
        <v>82</v>
      </c>
      <c r="C194" s="1"/>
      <c r="D194" s="1"/>
      <c r="E194" s="58" t="s">
        <v>695</v>
      </c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>
      <c r="A195" s="9"/>
      <c r="B195" s="57" t="s">
        <v>84</v>
      </c>
      <c r="C195" s="1"/>
      <c r="D195" s="1"/>
      <c r="E195" s="58" t="s">
        <v>524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 thickBot="1">
      <c r="A196" s="9"/>
      <c r="B196" s="59" t="s">
        <v>86</v>
      </c>
      <c r="C196" s="31"/>
      <c r="D196" s="31"/>
      <c r="E196" s="60" t="s">
        <v>87</v>
      </c>
      <c r="F196" s="31"/>
      <c r="G196" s="31"/>
      <c r="H196" s="61"/>
      <c r="I196" s="31"/>
      <c r="J196" s="61"/>
      <c r="K196" s="31"/>
      <c r="L196" s="31"/>
      <c r="M196" s="12"/>
      <c r="N196" s="2"/>
      <c r="O196" s="2"/>
      <c r="P196" s="2"/>
      <c r="Q196" s="2"/>
    </row>
    <row r="197" thickTop="1">
      <c r="A197" s="9"/>
      <c r="B197" s="50">
        <v>32</v>
      </c>
      <c r="C197" s="51" t="s">
        <v>292</v>
      </c>
      <c r="D197" s="51" t="s">
        <v>7</v>
      </c>
      <c r="E197" s="51" t="s">
        <v>293</v>
      </c>
      <c r="F197" s="51" t="s">
        <v>7</v>
      </c>
      <c r="G197" s="52" t="s">
        <v>124</v>
      </c>
      <c r="H197" s="62">
        <v>0.73799999999999999</v>
      </c>
      <c r="I197" s="36">
        <v>0</v>
      </c>
      <c r="J197" s="63">
        <v>0</v>
      </c>
      <c r="K197" s="64">
        <v>0.20999999999999999</v>
      </c>
      <c r="L197" s="65">
        <v>0</v>
      </c>
      <c r="M197" s="12"/>
      <c r="N197" s="2"/>
      <c r="O197" s="2"/>
      <c r="P197" s="2"/>
      <c r="Q197" s="42">
        <f>IF(ISNUMBER(K197),IF(H197&gt;0,IF(I197&gt;0,J197,0),0),0)</f>
        <v>0</v>
      </c>
      <c r="R197" s="27">
        <f>IF(ISNUMBER(K197)=FALSE,J197,0)</f>
        <v>0</v>
      </c>
    </row>
    <row r="198">
      <c r="A198" s="9"/>
      <c r="B198" s="57" t="s">
        <v>80</v>
      </c>
      <c r="C198" s="1"/>
      <c r="D198" s="1"/>
      <c r="E198" s="58" t="s">
        <v>294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>
      <c r="A199" s="9"/>
      <c r="B199" s="57" t="s">
        <v>82</v>
      </c>
      <c r="C199" s="1"/>
      <c r="D199" s="1"/>
      <c r="E199" s="58" t="s">
        <v>696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84</v>
      </c>
      <c r="C200" s="1"/>
      <c r="D200" s="1"/>
      <c r="E200" s="58" t="s">
        <v>296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thickBot="1">
      <c r="A201" s="9"/>
      <c r="B201" s="59" t="s">
        <v>86</v>
      </c>
      <c r="C201" s="31"/>
      <c r="D201" s="31"/>
      <c r="E201" s="60" t="s">
        <v>87</v>
      </c>
      <c r="F201" s="31"/>
      <c r="G201" s="31"/>
      <c r="H201" s="61"/>
      <c r="I201" s="31"/>
      <c r="J201" s="61"/>
      <c r="K201" s="31"/>
      <c r="L201" s="31"/>
      <c r="M201" s="12"/>
      <c r="N201" s="2"/>
      <c r="O201" s="2"/>
      <c r="P201" s="2"/>
      <c r="Q201" s="2"/>
    </row>
    <row r="202" thickTop="1">
      <c r="A202" s="9"/>
      <c r="B202" s="50">
        <v>33</v>
      </c>
      <c r="C202" s="51" t="s">
        <v>297</v>
      </c>
      <c r="D202" s="51" t="s">
        <v>7</v>
      </c>
      <c r="E202" s="51" t="s">
        <v>298</v>
      </c>
      <c r="F202" s="51" t="s">
        <v>7</v>
      </c>
      <c r="G202" s="52" t="s">
        <v>131</v>
      </c>
      <c r="H202" s="62">
        <v>8567</v>
      </c>
      <c r="I202" s="36">
        <v>0</v>
      </c>
      <c r="J202" s="63">
        <v>0</v>
      </c>
      <c r="K202" s="64">
        <v>0.20999999999999999</v>
      </c>
      <c r="L202" s="65">
        <v>0</v>
      </c>
      <c r="M202" s="12"/>
      <c r="N202" s="2"/>
      <c r="O202" s="2"/>
      <c r="P202" s="2"/>
      <c r="Q202" s="42">
        <f>IF(ISNUMBER(K202),IF(H202&gt;0,IF(I202&gt;0,J202,0),0),0)</f>
        <v>0</v>
      </c>
      <c r="R202" s="27">
        <f>IF(ISNUMBER(K202)=FALSE,J202,0)</f>
        <v>0</v>
      </c>
    </row>
    <row r="203">
      <c r="A203" s="9"/>
      <c r="B203" s="57" t="s">
        <v>80</v>
      </c>
      <c r="C203" s="1"/>
      <c r="D203" s="1"/>
      <c r="E203" s="58" t="s">
        <v>299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>
      <c r="A204" s="9"/>
      <c r="B204" s="57" t="s">
        <v>82</v>
      </c>
      <c r="C204" s="1"/>
      <c r="D204" s="1"/>
      <c r="E204" s="58" t="s">
        <v>697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84</v>
      </c>
      <c r="C205" s="1"/>
      <c r="D205" s="1"/>
      <c r="E205" s="58" t="s">
        <v>301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>
      <c r="A206" s="9"/>
      <c r="B206" s="59" t="s">
        <v>86</v>
      </c>
      <c r="C206" s="31"/>
      <c r="D206" s="31"/>
      <c r="E206" s="60" t="s">
        <v>87</v>
      </c>
      <c r="F206" s="31"/>
      <c r="G206" s="31"/>
      <c r="H206" s="61"/>
      <c r="I206" s="31"/>
      <c r="J206" s="61"/>
      <c r="K206" s="31"/>
      <c r="L206" s="31"/>
      <c r="M206" s="12"/>
      <c r="N206" s="2"/>
      <c r="O206" s="2"/>
      <c r="P206" s="2"/>
      <c r="Q206" s="2"/>
    </row>
    <row r="207" thickTop="1" thickBot="1" ht="25" customHeight="1">
      <c r="A207" s="9"/>
      <c r="B207" s="1"/>
      <c r="C207" s="66">
        <v>9</v>
      </c>
      <c r="D207" s="1"/>
      <c r="E207" s="66" t="s">
        <v>113</v>
      </c>
      <c r="F207" s="1"/>
      <c r="G207" s="67" t="s">
        <v>104</v>
      </c>
      <c r="H207" s="68">
        <v>0</v>
      </c>
      <c r="I207" s="67" t="s">
        <v>105</v>
      </c>
      <c r="J207" s="69">
        <f>(L207-H207)</f>
        <v>0</v>
      </c>
      <c r="K207" s="67" t="s">
        <v>106</v>
      </c>
      <c r="L207" s="70">
        <v>0</v>
      </c>
      <c r="M207" s="12"/>
      <c r="N207" s="2"/>
      <c r="O207" s="2"/>
      <c r="P207" s="2"/>
      <c r="Q207" s="42">
        <f>0+Q122+Q127+Q132+Q137+Q142+Q147+Q152+Q157+Q162+Q167+Q172+Q177+Q182+Q187+Q192+Q197+Q202</f>
        <v>0</v>
      </c>
      <c r="R207" s="27">
        <f>0+R122+R127+R132+R137+R142+R147+R152+R157+R162+R167+R172+R177+R182+R187+R192+R197+R202</f>
        <v>0</v>
      </c>
      <c r="S207" s="71">
        <f>Q207*(1+J207)+R207</f>
        <v>0</v>
      </c>
    </row>
    <row r="208" thickTop="1" thickBot="1" ht="25" customHeight="1">
      <c r="A208" s="9"/>
      <c r="B208" s="72"/>
      <c r="C208" s="72"/>
      <c r="D208" s="72"/>
      <c r="E208" s="72"/>
      <c r="F208" s="72"/>
      <c r="G208" s="73" t="s">
        <v>107</v>
      </c>
      <c r="H208" s="74">
        <v>0</v>
      </c>
      <c r="I208" s="73" t="s">
        <v>108</v>
      </c>
      <c r="J208" s="75">
        <v>0</v>
      </c>
      <c r="K208" s="73" t="s">
        <v>109</v>
      </c>
      <c r="L208" s="76">
        <v>0</v>
      </c>
      <c r="M208" s="12"/>
      <c r="N208" s="2"/>
      <c r="O208" s="2"/>
      <c r="P208" s="2"/>
      <c r="Q208" s="2"/>
    </row>
    <row r="209">
      <c r="A209" s="13"/>
      <c r="B209" s="4"/>
      <c r="C209" s="4"/>
      <c r="D209" s="4"/>
      <c r="E209" s="4"/>
      <c r="F209" s="4"/>
      <c r="G209" s="4"/>
      <c r="H209" s="77"/>
      <c r="I209" s="4"/>
      <c r="J209" s="77"/>
      <c r="K209" s="4"/>
      <c r="L209" s="4"/>
      <c r="M209" s="14"/>
      <c r="N209" s="2"/>
      <c r="O209" s="2"/>
      <c r="P209" s="2"/>
      <c r="Q209" s="2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"/>
      <c r="O210" s="2"/>
      <c r="P210" s="2"/>
      <c r="Q210" s="2"/>
    </row>
  </sheetData>
  <mergeCells count="15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2:L42"/>
    <mergeCell ref="B22:D22"/>
    <mergeCell ref="B23:D23"/>
    <mergeCell ref="B24:D24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5:L75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77:D77"/>
    <mergeCell ref="B78:D78"/>
    <mergeCell ref="B79:D79"/>
    <mergeCell ref="B80:D80"/>
    <mergeCell ref="B83:L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21:L121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698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AVERAGE(J42,J75,J93,J101,J109,J122,J155)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S42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S75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S93</f>
        <v>0</v>
      </c>
    </row>
    <row r="23">
      <c r="A23" s="9"/>
      <c r="B23" s="45">
        <v>6</v>
      </c>
      <c r="C23" s="1"/>
      <c r="D23" s="1"/>
      <c r="E23" s="46" t="s">
        <v>418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S101</f>
        <v>0</v>
      </c>
    </row>
    <row r="24">
      <c r="A24" s="9"/>
      <c r="B24" s="45">
        <v>7</v>
      </c>
      <c r="C24" s="1"/>
      <c r="D24" s="1"/>
      <c r="E24" s="46" t="s">
        <v>305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S109</f>
        <v>0</v>
      </c>
    </row>
    <row r="25">
      <c r="A25" s="9"/>
      <c r="B25" s="45">
        <v>8</v>
      </c>
      <c r="C25" s="1"/>
      <c r="D25" s="1"/>
      <c r="E25" s="46" t="s">
        <v>306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S122</f>
        <v>0</v>
      </c>
    </row>
    <row r="26">
      <c r="A26" s="9"/>
      <c r="B26" s="45">
        <v>9</v>
      </c>
      <c r="C26" s="1"/>
      <c r="D26" s="1"/>
      <c r="E26" s="46" t="s">
        <v>113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S155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1"/>
      <c r="N27" s="2"/>
      <c r="O27" s="2"/>
      <c r="P27" s="2"/>
      <c r="Q27" s="2"/>
    </row>
    <row r="28" ht="14" customHeight="1">
      <c r="A28" s="4"/>
      <c r="B28" s="37" t="s">
        <v>68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8"/>
      <c r="N29" s="2"/>
      <c r="O29" s="2"/>
      <c r="P29" s="2"/>
      <c r="Q29" s="2"/>
    </row>
    <row r="30" ht="18" customHeight="1">
      <c r="A30" s="9"/>
      <c r="B30" s="43" t="s">
        <v>69</v>
      </c>
      <c r="C30" s="43" t="s">
        <v>65</v>
      </c>
      <c r="D30" s="43" t="s">
        <v>70</v>
      </c>
      <c r="E30" s="43" t="s">
        <v>66</v>
      </c>
      <c r="F30" s="43" t="s">
        <v>71</v>
      </c>
      <c r="G30" s="44" t="s">
        <v>72</v>
      </c>
      <c r="H30" s="22" t="s">
        <v>73</v>
      </c>
      <c r="I30" s="22" t="s">
        <v>74</v>
      </c>
      <c r="J30" s="22" t="s">
        <v>17</v>
      </c>
      <c r="K30" s="44" t="s">
        <v>75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8" t="s">
        <v>114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0">
        <v>1</v>
      </c>
      <c r="C32" s="51" t="s">
        <v>115</v>
      </c>
      <c r="D32" s="51" t="s">
        <v>307</v>
      </c>
      <c r="E32" s="51" t="s">
        <v>117</v>
      </c>
      <c r="F32" s="51" t="s">
        <v>7</v>
      </c>
      <c r="G32" s="52" t="s">
        <v>118</v>
      </c>
      <c r="H32" s="53">
        <v>10.355</v>
      </c>
      <c r="I32" s="25">
        <v>0</v>
      </c>
      <c r="J32" s="54">
        <v>0</v>
      </c>
      <c r="K32" s="55">
        <v>0.20999999999999999</v>
      </c>
      <c r="L32" s="56"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7" t="s">
        <v>80</v>
      </c>
      <c r="C33" s="1"/>
      <c r="D33" s="1"/>
      <c r="E33" s="58" t="s">
        <v>308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82</v>
      </c>
      <c r="C34" s="1"/>
      <c r="D34" s="1"/>
      <c r="E34" s="58" t="s">
        <v>699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84</v>
      </c>
      <c r="C35" s="1"/>
      <c r="D35" s="1"/>
      <c r="E35" s="58" t="s">
        <v>121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>
      <c r="A36" s="9"/>
      <c r="B36" s="59" t="s">
        <v>86</v>
      </c>
      <c r="C36" s="31"/>
      <c r="D36" s="31"/>
      <c r="E36" s="60" t="s">
        <v>87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>
      <c r="A37" s="9"/>
      <c r="B37" s="50">
        <v>2</v>
      </c>
      <c r="C37" s="51" t="s">
        <v>311</v>
      </c>
      <c r="D37" s="51"/>
      <c r="E37" s="51" t="s">
        <v>312</v>
      </c>
      <c r="F37" s="51" t="s">
        <v>7</v>
      </c>
      <c r="G37" s="52" t="s">
        <v>101</v>
      </c>
      <c r="H37" s="62">
        <v>1</v>
      </c>
      <c r="I37" s="36">
        <v>0</v>
      </c>
      <c r="J37" s="63">
        <v>0</v>
      </c>
      <c r="K37" s="64">
        <v>0.20999999999999999</v>
      </c>
      <c r="L37" s="65"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7" t="s">
        <v>80</v>
      </c>
      <c r="C38" s="1"/>
      <c r="D38" s="1"/>
      <c r="E38" s="58" t="s">
        <v>313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82</v>
      </c>
      <c r="C39" s="1"/>
      <c r="D39" s="1"/>
      <c r="E39" s="58" t="s">
        <v>83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84</v>
      </c>
      <c r="C40" s="1"/>
      <c r="D40" s="1"/>
      <c r="E40" s="58" t="s">
        <v>95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thickBot="1">
      <c r="A41" s="9"/>
      <c r="B41" s="59" t="s">
        <v>86</v>
      </c>
      <c r="C41" s="31"/>
      <c r="D41" s="31"/>
      <c r="E41" s="60" t="s">
        <v>87</v>
      </c>
      <c r="F41" s="31"/>
      <c r="G41" s="31"/>
      <c r="H41" s="61"/>
      <c r="I41" s="31"/>
      <c r="J41" s="61"/>
      <c r="K41" s="31"/>
      <c r="L41" s="31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6">
        <v>0</v>
      </c>
      <c r="D42" s="1"/>
      <c r="E42" s="66" t="s">
        <v>20</v>
      </c>
      <c r="F42" s="1"/>
      <c r="G42" s="67" t="s">
        <v>104</v>
      </c>
      <c r="H42" s="68">
        <v>0</v>
      </c>
      <c r="I42" s="67" t="s">
        <v>105</v>
      </c>
      <c r="J42" s="69">
        <f>(L42-H42)</f>
        <v>0</v>
      </c>
      <c r="K42" s="67" t="s">
        <v>106</v>
      </c>
      <c r="L42" s="70">
        <v>0</v>
      </c>
      <c r="M42" s="12"/>
      <c r="N42" s="2"/>
      <c r="O42" s="2"/>
      <c r="P42" s="2"/>
      <c r="Q42" s="42">
        <f>0+Q32+Q37</f>
        <v>0</v>
      </c>
      <c r="R42" s="27">
        <f>0+R32+R37</f>
        <v>0</v>
      </c>
      <c r="S42" s="71">
        <f>Q42*(1+J42)+R42</f>
        <v>0</v>
      </c>
    </row>
    <row r="43" thickTop="1" thickBot="1" ht="25" customHeight="1">
      <c r="A43" s="9"/>
      <c r="B43" s="72"/>
      <c r="C43" s="72"/>
      <c r="D43" s="72"/>
      <c r="E43" s="72"/>
      <c r="F43" s="72"/>
      <c r="G43" s="73" t="s">
        <v>107</v>
      </c>
      <c r="H43" s="74">
        <v>0</v>
      </c>
      <c r="I43" s="73" t="s">
        <v>108</v>
      </c>
      <c r="J43" s="75">
        <v>0</v>
      </c>
      <c r="K43" s="73" t="s">
        <v>109</v>
      </c>
      <c r="L43" s="76">
        <v>0</v>
      </c>
      <c r="M43" s="12"/>
      <c r="N43" s="2"/>
      <c r="O43" s="2"/>
      <c r="P43" s="2"/>
      <c r="Q43" s="2"/>
    </row>
    <row r="44" ht="40" customHeight="1">
      <c r="A44" s="9"/>
      <c r="B44" s="80" t="s">
        <v>128</v>
      </c>
      <c r="C44" s="1"/>
      <c r="D44" s="1"/>
      <c r="E44" s="1"/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0">
        <v>3</v>
      </c>
      <c r="C45" s="51" t="s">
        <v>398</v>
      </c>
      <c r="D45" s="51" t="s">
        <v>7</v>
      </c>
      <c r="E45" s="51" t="s">
        <v>399</v>
      </c>
      <c r="F45" s="51" t="s">
        <v>7</v>
      </c>
      <c r="G45" s="52" t="s">
        <v>131</v>
      </c>
      <c r="H45" s="53">
        <v>100</v>
      </c>
      <c r="I45" s="25">
        <v>0</v>
      </c>
      <c r="J45" s="54">
        <v>0</v>
      </c>
      <c r="K45" s="55">
        <v>0.20999999999999999</v>
      </c>
      <c r="L45" s="56">
        <v>0</v>
      </c>
      <c r="M45" s="12"/>
      <c r="N45" s="2"/>
      <c r="O45" s="2"/>
      <c r="P45" s="2"/>
      <c r="Q45" s="42">
        <f>IF(ISNUMBER(K45),IF(H45&gt;0,IF(I45&gt;0,J45,0),0),0)</f>
        <v>0</v>
      </c>
      <c r="R45" s="27">
        <f>IF(ISNUMBER(K45)=FALSE,J45,0)</f>
        <v>0</v>
      </c>
    </row>
    <row r="46">
      <c r="A46" s="9"/>
      <c r="B46" s="57" t="s">
        <v>80</v>
      </c>
      <c r="C46" s="1"/>
      <c r="D46" s="1"/>
      <c r="E46" s="58" t="s">
        <v>469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82</v>
      </c>
      <c r="C47" s="1"/>
      <c r="D47" s="1"/>
      <c r="E47" s="58" t="s">
        <v>700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84</v>
      </c>
      <c r="C48" s="1"/>
      <c r="D48" s="1"/>
      <c r="E48" s="58" t="s">
        <v>402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thickBot="1">
      <c r="A49" s="9"/>
      <c r="B49" s="59" t="s">
        <v>86</v>
      </c>
      <c r="C49" s="31"/>
      <c r="D49" s="31"/>
      <c r="E49" s="60" t="s">
        <v>87</v>
      </c>
      <c r="F49" s="31"/>
      <c r="G49" s="31"/>
      <c r="H49" s="61"/>
      <c r="I49" s="31"/>
      <c r="J49" s="61"/>
      <c r="K49" s="31"/>
      <c r="L49" s="31"/>
      <c r="M49" s="12"/>
      <c r="N49" s="2"/>
      <c r="O49" s="2"/>
      <c r="P49" s="2"/>
      <c r="Q49" s="2"/>
    </row>
    <row r="50" thickTop="1">
      <c r="A50" s="9"/>
      <c r="B50" s="50">
        <v>4</v>
      </c>
      <c r="C50" s="51" t="s">
        <v>145</v>
      </c>
      <c r="D50" s="51" t="s">
        <v>7</v>
      </c>
      <c r="E50" s="51" t="s">
        <v>146</v>
      </c>
      <c r="F50" s="51" t="s">
        <v>7</v>
      </c>
      <c r="G50" s="52" t="s">
        <v>124</v>
      </c>
      <c r="H50" s="62">
        <v>7</v>
      </c>
      <c r="I50" s="36">
        <v>0</v>
      </c>
      <c r="J50" s="63">
        <v>0</v>
      </c>
      <c r="K50" s="64">
        <v>0.20999999999999999</v>
      </c>
      <c r="L50" s="65"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>
      <c r="A51" s="9"/>
      <c r="B51" s="57" t="s">
        <v>80</v>
      </c>
      <c r="C51" s="1"/>
      <c r="D51" s="1"/>
      <c r="E51" s="58" t="s">
        <v>701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82</v>
      </c>
      <c r="C52" s="1"/>
      <c r="D52" s="1"/>
      <c r="E52" s="58" t="s">
        <v>702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84</v>
      </c>
      <c r="C53" s="1"/>
      <c r="D53" s="1"/>
      <c r="E53" s="58" t="s">
        <v>149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thickBot="1">
      <c r="A54" s="9"/>
      <c r="B54" s="59" t="s">
        <v>86</v>
      </c>
      <c r="C54" s="31"/>
      <c r="D54" s="31"/>
      <c r="E54" s="60" t="s">
        <v>87</v>
      </c>
      <c r="F54" s="31"/>
      <c r="G54" s="31"/>
      <c r="H54" s="61"/>
      <c r="I54" s="31"/>
      <c r="J54" s="61"/>
      <c r="K54" s="31"/>
      <c r="L54" s="31"/>
      <c r="M54" s="12"/>
      <c r="N54" s="2"/>
      <c r="O54" s="2"/>
      <c r="P54" s="2"/>
      <c r="Q54" s="2"/>
    </row>
    <row r="55" thickTop="1">
      <c r="A55" s="9"/>
      <c r="B55" s="50">
        <v>5</v>
      </c>
      <c r="C55" s="51" t="s">
        <v>703</v>
      </c>
      <c r="D55" s="51" t="s">
        <v>7</v>
      </c>
      <c r="E55" s="51" t="s">
        <v>704</v>
      </c>
      <c r="F55" s="51" t="s">
        <v>7</v>
      </c>
      <c r="G55" s="52" t="s">
        <v>222</v>
      </c>
      <c r="H55" s="62">
        <v>13.5</v>
      </c>
      <c r="I55" s="36">
        <v>0</v>
      </c>
      <c r="J55" s="63">
        <v>0</v>
      </c>
      <c r="K55" s="64">
        <v>0.20999999999999999</v>
      </c>
      <c r="L55" s="65"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>
      <c r="A56" s="9"/>
      <c r="B56" s="57" t="s">
        <v>80</v>
      </c>
      <c r="C56" s="1"/>
      <c r="D56" s="1"/>
      <c r="E56" s="58" t="s">
        <v>319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82</v>
      </c>
      <c r="C57" s="1"/>
      <c r="D57" s="1"/>
      <c r="E57" s="58" t="s">
        <v>415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84</v>
      </c>
      <c r="C58" s="1"/>
      <c r="D58" s="1"/>
      <c r="E58" s="58" t="s">
        <v>321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>
      <c r="A59" s="9"/>
      <c r="B59" s="59" t="s">
        <v>86</v>
      </c>
      <c r="C59" s="31"/>
      <c r="D59" s="31"/>
      <c r="E59" s="60" t="s">
        <v>87</v>
      </c>
      <c r="F59" s="31"/>
      <c r="G59" s="31"/>
      <c r="H59" s="61"/>
      <c r="I59" s="31"/>
      <c r="J59" s="61"/>
      <c r="K59" s="31"/>
      <c r="L59" s="31"/>
      <c r="M59" s="12"/>
      <c r="N59" s="2"/>
      <c r="O59" s="2"/>
      <c r="P59" s="2"/>
      <c r="Q59" s="2"/>
    </row>
    <row r="60" thickTop="1">
      <c r="A60" s="9"/>
      <c r="B60" s="50">
        <v>6</v>
      </c>
      <c r="C60" s="51" t="s">
        <v>163</v>
      </c>
      <c r="D60" s="51" t="s">
        <v>7</v>
      </c>
      <c r="E60" s="51" t="s">
        <v>164</v>
      </c>
      <c r="F60" s="51" t="s">
        <v>7</v>
      </c>
      <c r="G60" s="52" t="s">
        <v>124</v>
      </c>
      <c r="H60" s="62">
        <v>7</v>
      </c>
      <c r="I60" s="36">
        <v>0</v>
      </c>
      <c r="J60" s="63">
        <v>0</v>
      </c>
      <c r="K60" s="64">
        <v>0.20999999999999999</v>
      </c>
      <c r="L60" s="65"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7" t="s">
        <v>80</v>
      </c>
      <c r="C61" s="1"/>
      <c r="D61" s="1"/>
      <c r="E61" s="58" t="s">
        <v>705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82</v>
      </c>
      <c r="C62" s="1"/>
      <c r="D62" s="1"/>
      <c r="E62" s="58" t="s">
        <v>702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84</v>
      </c>
      <c r="C63" s="1"/>
      <c r="D63" s="1"/>
      <c r="E63" s="58" t="s">
        <v>167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>
      <c r="A64" s="9"/>
      <c r="B64" s="59" t="s">
        <v>86</v>
      </c>
      <c r="C64" s="31"/>
      <c r="D64" s="31"/>
      <c r="E64" s="60" t="s">
        <v>87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>
      <c r="A65" s="9"/>
      <c r="B65" s="50">
        <v>7</v>
      </c>
      <c r="C65" s="51" t="s">
        <v>323</v>
      </c>
      <c r="D65" s="51" t="s">
        <v>7</v>
      </c>
      <c r="E65" s="51" t="s">
        <v>324</v>
      </c>
      <c r="F65" s="51" t="s">
        <v>7</v>
      </c>
      <c r="G65" s="52" t="s">
        <v>124</v>
      </c>
      <c r="H65" s="62">
        <v>7</v>
      </c>
      <c r="I65" s="36">
        <v>0</v>
      </c>
      <c r="J65" s="63">
        <v>0</v>
      </c>
      <c r="K65" s="64">
        <v>0.20999999999999999</v>
      </c>
      <c r="L65" s="65"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7" t="s">
        <v>80</v>
      </c>
      <c r="C66" s="1"/>
      <c r="D66" s="1"/>
      <c r="E66" s="58" t="s">
        <v>706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82</v>
      </c>
      <c r="C67" s="1"/>
      <c r="D67" s="1"/>
      <c r="E67" s="58" t="s">
        <v>702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84</v>
      </c>
      <c r="C68" s="1"/>
      <c r="D68" s="1"/>
      <c r="E68" s="58" t="s">
        <v>327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>
      <c r="A69" s="9"/>
      <c r="B69" s="59" t="s">
        <v>86</v>
      </c>
      <c r="C69" s="31"/>
      <c r="D69" s="31"/>
      <c r="E69" s="60" t="s">
        <v>87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>
      <c r="A70" s="9"/>
      <c r="B70" s="50">
        <v>8</v>
      </c>
      <c r="C70" s="51" t="s">
        <v>328</v>
      </c>
      <c r="D70" s="51" t="s">
        <v>7</v>
      </c>
      <c r="E70" s="51" t="s">
        <v>329</v>
      </c>
      <c r="F70" s="51" t="s">
        <v>7</v>
      </c>
      <c r="G70" s="52" t="s">
        <v>131</v>
      </c>
      <c r="H70" s="62">
        <v>5</v>
      </c>
      <c r="I70" s="36">
        <v>0</v>
      </c>
      <c r="J70" s="63">
        <v>0</v>
      </c>
      <c r="K70" s="64">
        <v>0.20999999999999999</v>
      </c>
      <c r="L70" s="65"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80</v>
      </c>
      <c r="C71" s="1"/>
      <c r="D71" s="1"/>
      <c r="E71" s="58" t="s">
        <v>707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82</v>
      </c>
      <c r="C72" s="1"/>
      <c r="D72" s="1"/>
      <c r="E72" s="58" t="s">
        <v>615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84</v>
      </c>
      <c r="C73" s="1"/>
      <c r="D73" s="1"/>
      <c r="E73" s="58" t="s">
        <v>331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86</v>
      </c>
      <c r="C74" s="31"/>
      <c r="D74" s="31"/>
      <c r="E74" s="60" t="s">
        <v>87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 thickBot="1" ht="25" customHeight="1">
      <c r="A75" s="9"/>
      <c r="B75" s="1"/>
      <c r="C75" s="66">
        <v>1</v>
      </c>
      <c r="D75" s="1"/>
      <c r="E75" s="66" t="s">
        <v>111</v>
      </c>
      <c r="F75" s="1"/>
      <c r="G75" s="67" t="s">
        <v>104</v>
      </c>
      <c r="H75" s="68">
        <v>0</v>
      </c>
      <c r="I75" s="67" t="s">
        <v>105</v>
      </c>
      <c r="J75" s="69">
        <f>(L75-H75)</f>
        <v>0</v>
      </c>
      <c r="K75" s="67" t="s">
        <v>106</v>
      </c>
      <c r="L75" s="70">
        <v>0</v>
      </c>
      <c r="M75" s="12"/>
      <c r="N75" s="2"/>
      <c r="O75" s="2"/>
      <c r="P75" s="2"/>
      <c r="Q75" s="42">
        <f>0+Q45+Q50+Q55+Q60+Q65+Q70</f>
        <v>0</v>
      </c>
      <c r="R75" s="27">
        <f>0+R45+R50+R55+R60+R65+R70</f>
        <v>0</v>
      </c>
      <c r="S75" s="71">
        <f>Q75*(1+J75)+R75</f>
        <v>0</v>
      </c>
    </row>
    <row r="76" thickTop="1" thickBot="1" ht="25" customHeight="1">
      <c r="A76" s="9"/>
      <c r="B76" s="72"/>
      <c r="C76" s="72"/>
      <c r="D76" s="72"/>
      <c r="E76" s="72"/>
      <c r="F76" s="72"/>
      <c r="G76" s="73" t="s">
        <v>107</v>
      </c>
      <c r="H76" s="74">
        <v>0</v>
      </c>
      <c r="I76" s="73" t="s">
        <v>108</v>
      </c>
      <c r="J76" s="75">
        <v>0</v>
      </c>
      <c r="K76" s="73" t="s">
        <v>109</v>
      </c>
      <c r="L76" s="76">
        <v>0</v>
      </c>
      <c r="M76" s="12"/>
      <c r="N76" s="2"/>
      <c r="O76" s="2"/>
      <c r="P76" s="2"/>
      <c r="Q76" s="2"/>
    </row>
    <row r="77" ht="40" customHeight="1">
      <c r="A77" s="9"/>
      <c r="B77" s="80" t="s">
        <v>332</v>
      </c>
      <c r="C77" s="1"/>
      <c r="D77" s="1"/>
      <c r="E77" s="1"/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0">
        <v>9</v>
      </c>
      <c r="C78" s="51" t="s">
        <v>708</v>
      </c>
      <c r="D78" s="51" t="s">
        <v>7</v>
      </c>
      <c r="E78" s="51" t="s">
        <v>709</v>
      </c>
      <c r="F78" s="51" t="s">
        <v>7</v>
      </c>
      <c r="G78" s="52" t="s">
        <v>124</v>
      </c>
      <c r="H78" s="53">
        <v>2.7120000000000002</v>
      </c>
      <c r="I78" s="25">
        <v>0</v>
      </c>
      <c r="J78" s="54">
        <v>0</v>
      </c>
      <c r="K78" s="55">
        <v>0.20999999999999999</v>
      </c>
      <c r="L78" s="56"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>
      <c r="A79" s="9"/>
      <c r="B79" s="57" t="s">
        <v>80</v>
      </c>
      <c r="C79" s="1"/>
      <c r="D79" s="1"/>
      <c r="E79" s="58" t="s">
        <v>710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82</v>
      </c>
      <c r="C80" s="1"/>
      <c r="D80" s="1"/>
      <c r="E80" s="58" t="s">
        <v>711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84</v>
      </c>
      <c r="C81" s="1"/>
      <c r="D81" s="1"/>
      <c r="E81" s="58" t="s">
        <v>337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thickBot="1">
      <c r="A82" s="9"/>
      <c r="B82" s="59" t="s">
        <v>86</v>
      </c>
      <c r="C82" s="31"/>
      <c r="D82" s="31"/>
      <c r="E82" s="60" t="s">
        <v>87</v>
      </c>
      <c r="F82" s="31"/>
      <c r="G82" s="31"/>
      <c r="H82" s="61"/>
      <c r="I82" s="31"/>
      <c r="J82" s="61"/>
      <c r="K82" s="31"/>
      <c r="L82" s="31"/>
      <c r="M82" s="12"/>
      <c r="N82" s="2"/>
      <c r="O82" s="2"/>
      <c r="P82" s="2"/>
      <c r="Q82" s="2"/>
    </row>
    <row r="83" thickTop="1">
      <c r="A83" s="9"/>
      <c r="B83" s="50">
        <v>10</v>
      </c>
      <c r="C83" s="51" t="s">
        <v>338</v>
      </c>
      <c r="D83" s="51" t="s">
        <v>7</v>
      </c>
      <c r="E83" s="51" t="s">
        <v>339</v>
      </c>
      <c r="F83" s="51" t="s">
        <v>7</v>
      </c>
      <c r="G83" s="52" t="s">
        <v>124</v>
      </c>
      <c r="H83" s="62">
        <v>0.32000000000000001</v>
      </c>
      <c r="I83" s="36">
        <v>0</v>
      </c>
      <c r="J83" s="63">
        <v>0</v>
      </c>
      <c r="K83" s="64">
        <v>0.20999999999999999</v>
      </c>
      <c r="L83" s="65">
        <v>0</v>
      </c>
      <c r="M83" s="12"/>
      <c r="N83" s="2"/>
      <c r="O83" s="2"/>
      <c r="P83" s="2"/>
      <c r="Q83" s="42">
        <f>IF(ISNUMBER(K83),IF(H83&gt;0,IF(I83&gt;0,J83,0),0),0)</f>
        <v>0</v>
      </c>
      <c r="R83" s="27">
        <f>IF(ISNUMBER(K83)=FALSE,J83,0)</f>
        <v>0</v>
      </c>
    </row>
    <row r="84">
      <c r="A84" s="9"/>
      <c r="B84" s="57" t="s">
        <v>80</v>
      </c>
      <c r="C84" s="1"/>
      <c r="D84" s="1"/>
      <c r="E84" s="58" t="s">
        <v>596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>
      <c r="A85" s="9"/>
      <c r="B85" s="57" t="s">
        <v>82</v>
      </c>
      <c r="C85" s="1"/>
      <c r="D85" s="1"/>
      <c r="E85" s="58" t="s">
        <v>712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7" t="s">
        <v>84</v>
      </c>
      <c r="C86" s="1"/>
      <c r="D86" s="1"/>
      <c r="E86" s="58" t="s">
        <v>598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thickBot="1">
      <c r="A87" s="9"/>
      <c r="B87" s="59" t="s">
        <v>86</v>
      </c>
      <c r="C87" s="31"/>
      <c r="D87" s="31"/>
      <c r="E87" s="60" t="s">
        <v>87</v>
      </c>
      <c r="F87" s="31"/>
      <c r="G87" s="31"/>
      <c r="H87" s="61"/>
      <c r="I87" s="31"/>
      <c r="J87" s="61"/>
      <c r="K87" s="31"/>
      <c r="L87" s="31"/>
      <c r="M87" s="12"/>
      <c r="N87" s="2"/>
      <c r="O87" s="2"/>
      <c r="P87" s="2"/>
      <c r="Q87" s="2"/>
    </row>
    <row r="88" thickTop="1">
      <c r="A88" s="9"/>
      <c r="B88" s="50">
        <v>11</v>
      </c>
      <c r="C88" s="51" t="s">
        <v>713</v>
      </c>
      <c r="D88" s="51" t="s">
        <v>7</v>
      </c>
      <c r="E88" s="51" t="s">
        <v>714</v>
      </c>
      <c r="F88" s="51" t="s">
        <v>7</v>
      </c>
      <c r="G88" s="52" t="s">
        <v>124</v>
      </c>
      <c r="H88" s="62">
        <v>0.23999999999999999</v>
      </c>
      <c r="I88" s="36">
        <v>0</v>
      </c>
      <c r="J88" s="63">
        <v>0</v>
      </c>
      <c r="K88" s="64">
        <v>0.20999999999999999</v>
      </c>
      <c r="L88" s="65"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>
      <c r="A89" s="9"/>
      <c r="B89" s="57" t="s">
        <v>80</v>
      </c>
      <c r="C89" s="1"/>
      <c r="D89" s="1"/>
      <c r="E89" s="58" t="s">
        <v>715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82</v>
      </c>
      <c r="C90" s="1"/>
      <c r="D90" s="1"/>
      <c r="E90" s="58" t="s">
        <v>716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84</v>
      </c>
      <c r="C91" s="1"/>
      <c r="D91" s="1"/>
      <c r="E91" s="58" t="s">
        <v>717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thickBot="1">
      <c r="A92" s="9"/>
      <c r="B92" s="59" t="s">
        <v>86</v>
      </c>
      <c r="C92" s="31"/>
      <c r="D92" s="31"/>
      <c r="E92" s="60" t="s">
        <v>87</v>
      </c>
      <c r="F92" s="31"/>
      <c r="G92" s="31"/>
      <c r="H92" s="61"/>
      <c r="I92" s="31"/>
      <c r="J92" s="61"/>
      <c r="K92" s="31"/>
      <c r="L92" s="31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6">
        <v>4</v>
      </c>
      <c r="D93" s="1"/>
      <c r="E93" s="66" t="s">
        <v>304</v>
      </c>
      <c r="F93" s="1"/>
      <c r="G93" s="67" t="s">
        <v>104</v>
      </c>
      <c r="H93" s="68">
        <v>0</v>
      </c>
      <c r="I93" s="67" t="s">
        <v>105</v>
      </c>
      <c r="J93" s="69">
        <f>(L93-H93)</f>
        <v>0</v>
      </c>
      <c r="K93" s="67" t="s">
        <v>106</v>
      </c>
      <c r="L93" s="70">
        <v>0</v>
      </c>
      <c r="M93" s="12"/>
      <c r="N93" s="2"/>
      <c r="O93" s="2"/>
      <c r="P93" s="2"/>
      <c r="Q93" s="42">
        <f>0+Q78+Q83+Q88</f>
        <v>0</v>
      </c>
      <c r="R93" s="27">
        <f>0+R78+R83+R88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2"/>
      <c r="F94" s="72"/>
      <c r="G94" s="73" t="s">
        <v>107</v>
      </c>
      <c r="H94" s="74">
        <v>0</v>
      </c>
      <c r="I94" s="73" t="s">
        <v>108</v>
      </c>
      <c r="J94" s="75">
        <v>0</v>
      </c>
      <c r="K94" s="73" t="s">
        <v>109</v>
      </c>
      <c r="L94" s="76">
        <v>0</v>
      </c>
      <c r="M94" s="12"/>
      <c r="N94" s="2"/>
      <c r="O94" s="2"/>
      <c r="P94" s="2"/>
      <c r="Q94" s="2"/>
    </row>
    <row r="95" ht="40" customHeight="1">
      <c r="A95" s="9"/>
      <c r="B95" s="80" t="s">
        <v>422</v>
      </c>
      <c r="C95" s="1"/>
      <c r="D95" s="1"/>
      <c r="E95" s="1"/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0">
        <v>12</v>
      </c>
      <c r="C96" s="51" t="s">
        <v>563</v>
      </c>
      <c r="D96" s="51" t="s">
        <v>7</v>
      </c>
      <c r="E96" s="51" t="s">
        <v>564</v>
      </c>
      <c r="F96" s="51" t="s">
        <v>7</v>
      </c>
      <c r="G96" s="52" t="s">
        <v>131</v>
      </c>
      <c r="H96" s="53">
        <v>3.2000000000000002</v>
      </c>
      <c r="I96" s="25">
        <v>0</v>
      </c>
      <c r="J96" s="54">
        <v>0</v>
      </c>
      <c r="K96" s="55">
        <v>0.20999999999999999</v>
      </c>
      <c r="L96" s="56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718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719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427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 thickBot="1" ht="25" customHeight="1">
      <c r="A101" s="9"/>
      <c r="B101" s="1"/>
      <c r="C101" s="66">
        <v>6</v>
      </c>
      <c r="D101" s="1"/>
      <c r="E101" s="66" t="s">
        <v>418</v>
      </c>
      <c r="F101" s="1"/>
      <c r="G101" s="67" t="s">
        <v>104</v>
      </c>
      <c r="H101" s="68">
        <v>0</v>
      </c>
      <c r="I101" s="67" t="s">
        <v>105</v>
      </c>
      <c r="J101" s="69">
        <f>(L101-H101)</f>
        <v>0</v>
      </c>
      <c r="K101" s="67" t="s">
        <v>106</v>
      </c>
      <c r="L101" s="70">
        <v>0</v>
      </c>
      <c r="M101" s="12"/>
      <c r="N101" s="2"/>
      <c r="O101" s="2"/>
      <c r="P101" s="2"/>
      <c r="Q101" s="42">
        <f>0+Q96</f>
        <v>0</v>
      </c>
      <c r="R101" s="27">
        <f>0+R96</f>
        <v>0</v>
      </c>
      <c r="S101" s="71">
        <f>Q101*(1+J101)+R101</f>
        <v>0</v>
      </c>
    </row>
    <row r="102" thickTop="1" thickBot="1" ht="25" customHeight="1">
      <c r="A102" s="9"/>
      <c r="B102" s="72"/>
      <c r="C102" s="72"/>
      <c r="D102" s="72"/>
      <c r="E102" s="72"/>
      <c r="F102" s="72"/>
      <c r="G102" s="73" t="s">
        <v>107</v>
      </c>
      <c r="H102" s="74">
        <v>0</v>
      </c>
      <c r="I102" s="73" t="s">
        <v>108</v>
      </c>
      <c r="J102" s="75">
        <v>0</v>
      </c>
      <c r="K102" s="73" t="s">
        <v>109</v>
      </c>
      <c r="L102" s="76">
        <v>0</v>
      </c>
      <c r="M102" s="12"/>
      <c r="N102" s="2"/>
      <c r="O102" s="2"/>
      <c r="P102" s="2"/>
      <c r="Q102" s="2"/>
    </row>
    <row r="103" ht="40" customHeight="1">
      <c r="A103" s="9"/>
      <c r="B103" s="80" t="s">
        <v>343</v>
      </c>
      <c r="C103" s="1"/>
      <c r="D103" s="1"/>
      <c r="E103" s="1"/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0">
        <v>13</v>
      </c>
      <c r="C104" s="51" t="s">
        <v>344</v>
      </c>
      <c r="D104" s="51" t="s">
        <v>7</v>
      </c>
      <c r="E104" s="51" t="s">
        <v>345</v>
      </c>
      <c r="F104" s="51" t="s">
        <v>7</v>
      </c>
      <c r="G104" s="52" t="s">
        <v>131</v>
      </c>
      <c r="H104" s="53">
        <v>3.6000000000000001</v>
      </c>
      <c r="I104" s="25">
        <v>0</v>
      </c>
      <c r="J104" s="54">
        <v>0</v>
      </c>
      <c r="K104" s="55">
        <v>0.20999999999999999</v>
      </c>
      <c r="L104" s="56"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80</v>
      </c>
      <c r="C105" s="1"/>
      <c r="D105" s="1"/>
      <c r="E105" s="58" t="s">
        <v>614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82</v>
      </c>
      <c r="C106" s="1"/>
      <c r="D106" s="1"/>
      <c r="E106" s="58" t="s">
        <v>720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84</v>
      </c>
      <c r="C107" s="1"/>
      <c r="D107" s="1"/>
      <c r="E107" s="58" t="s">
        <v>348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86</v>
      </c>
      <c r="C108" s="31"/>
      <c r="D108" s="31"/>
      <c r="E108" s="60" t="s">
        <v>87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thickBot="1" ht="25" customHeight="1">
      <c r="A109" s="9"/>
      <c r="B109" s="1"/>
      <c r="C109" s="66">
        <v>7</v>
      </c>
      <c r="D109" s="1"/>
      <c r="E109" s="66" t="s">
        <v>305</v>
      </c>
      <c r="F109" s="1"/>
      <c r="G109" s="67" t="s">
        <v>104</v>
      </c>
      <c r="H109" s="68">
        <v>0</v>
      </c>
      <c r="I109" s="67" t="s">
        <v>105</v>
      </c>
      <c r="J109" s="69">
        <f>(L109-H109)</f>
        <v>0</v>
      </c>
      <c r="K109" s="67" t="s">
        <v>106</v>
      </c>
      <c r="L109" s="70">
        <v>0</v>
      </c>
      <c r="M109" s="12"/>
      <c r="N109" s="2"/>
      <c r="O109" s="2"/>
      <c r="P109" s="2"/>
      <c r="Q109" s="42">
        <f>0+Q104</f>
        <v>0</v>
      </c>
      <c r="R109" s="27">
        <f>0+R104</f>
        <v>0</v>
      </c>
      <c r="S109" s="71">
        <f>Q109*(1+J109)+R109</f>
        <v>0</v>
      </c>
    </row>
    <row r="110" thickTop="1" thickBot="1" ht="25" customHeight="1">
      <c r="A110" s="9"/>
      <c r="B110" s="72"/>
      <c r="C110" s="72"/>
      <c r="D110" s="72"/>
      <c r="E110" s="72"/>
      <c r="F110" s="72"/>
      <c r="G110" s="73" t="s">
        <v>107</v>
      </c>
      <c r="H110" s="74">
        <v>0</v>
      </c>
      <c r="I110" s="73" t="s">
        <v>108</v>
      </c>
      <c r="J110" s="75">
        <v>0</v>
      </c>
      <c r="K110" s="73" t="s">
        <v>109</v>
      </c>
      <c r="L110" s="76">
        <v>0</v>
      </c>
      <c r="M110" s="12"/>
      <c r="N110" s="2"/>
      <c r="O110" s="2"/>
      <c r="P110" s="2"/>
      <c r="Q110" s="2"/>
    </row>
    <row r="111" ht="40" customHeight="1">
      <c r="A111" s="9"/>
      <c r="B111" s="80" t="s">
        <v>349</v>
      </c>
      <c r="C111" s="1"/>
      <c r="D111" s="1"/>
      <c r="E111" s="1"/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0">
        <v>14</v>
      </c>
      <c r="C112" s="51" t="s">
        <v>350</v>
      </c>
      <c r="D112" s="51" t="s">
        <v>7</v>
      </c>
      <c r="E112" s="51" t="s">
        <v>351</v>
      </c>
      <c r="F112" s="51" t="s">
        <v>7</v>
      </c>
      <c r="G112" s="52" t="s">
        <v>101</v>
      </c>
      <c r="H112" s="53">
        <v>1</v>
      </c>
      <c r="I112" s="25">
        <v>0</v>
      </c>
      <c r="J112" s="54">
        <v>0</v>
      </c>
      <c r="K112" s="55">
        <v>0.20999999999999999</v>
      </c>
      <c r="L112" s="56">
        <v>0</v>
      </c>
      <c r="M112" s="12"/>
      <c r="N112" s="2"/>
      <c r="O112" s="2"/>
      <c r="P112" s="2"/>
      <c r="Q112" s="42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7" t="s">
        <v>80</v>
      </c>
      <c r="C113" s="1"/>
      <c r="D113" s="1"/>
      <c r="E113" s="58" t="s">
        <v>616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82</v>
      </c>
      <c r="C114" s="1"/>
      <c r="D114" s="1"/>
      <c r="E114" s="58" t="s">
        <v>83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84</v>
      </c>
      <c r="C115" s="1"/>
      <c r="D115" s="1"/>
      <c r="E115" s="58" t="s">
        <v>353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>
      <c r="A116" s="9"/>
      <c r="B116" s="59" t="s">
        <v>86</v>
      </c>
      <c r="C116" s="31"/>
      <c r="D116" s="31"/>
      <c r="E116" s="60" t="s">
        <v>87</v>
      </c>
      <c r="F116" s="31"/>
      <c r="G116" s="31"/>
      <c r="H116" s="61"/>
      <c r="I116" s="31"/>
      <c r="J116" s="61"/>
      <c r="K116" s="31"/>
      <c r="L116" s="31"/>
      <c r="M116" s="12"/>
      <c r="N116" s="2"/>
      <c r="O116" s="2"/>
      <c r="P116" s="2"/>
      <c r="Q116" s="2"/>
    </row>
    <row r="117" thickTop="1">
      <c r="A117" s="9"/>
      <c r="B117" s="50">
        <v>15</v>
      </c>
      <c r="C117" s="51" t="s">
        <v>354</v>
      </c>
      <c r="D117" s="51" t="s">
        <v>7</v>
      </c>
      <c r="E117" s="51" t="s">
        <v>355</v>
      </c>
      <c r="F117" s="51" t="s">
        <v>7</v>
      </c>
      <c r="G117" s="52" t="s">
        <v>124</v>
      </c>
      <c r="H117" s="62">
        <v>1.198</v>
      </c>
      <c r="I117" s="36">
        <v>0</v>
      </c>
      <c r="J117" s="63">
        <v>0</v>
      </c>
      <c r="K117" s="64">
        <v>0.20999999999999999</v>
      </c>
      <c r="L117" s="65"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7" t="s">
        <v>80</v>
      </c>
      <c r="C118" s="1"/>
      <c r="D118" s="1"/>
      <c r="E118" s="58" t="s">
        <v>721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>
      <c r="A119" s="9"/>
      <c r="B119" s="57" t="s">
        <v>82</v>
      </c>
      <c r="C119" s="1"/>
      <c r="D119" s="1"/>
      <c r="E119" s="58" t="s">
        <v>722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>
      <c r="A120" s="9"/>
      <c r="B120" s="57" t="s">
        <v>84</v>
      </c>
      <c r="C120" s="1"/>
      <c r="D120" s="1"/>
      <c r="E120" s="58" t="s">
        <v>358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thickBot="1">
      <c r="A121" s="9"/>
      <c r="B121" s="59" t="s">
        <v>86</v>
      </c>
      <c r="C121" s="31"/>
      <c r="D121" s="31"/>
      <c r="E121" s="60" t="s">
        <v>87</v>
      </c>
      <c r="F121" s="31"/>
      <c r="G121" s="31"/>
      <c r="H121" s="61"/>
      <c r="I121" s="31"/>
      <c r="J121" s="61"/>
      <c r="K121" s="31"/>
      <c r="L121" s="31"/>
      <c r="M121" s="12"/>
      <c r="N121" s="2"/>
      <c r="O121" s="2"/>
      <c r="P121" s="2"/>
      <c r="Q121" s="2"/>
    </row>
    <row r="122" thickTop="1" thickBot="1" ht="25" customHeight="1">
      <c r="A122" s="9"/>
      <c r="B122" s="1"/>
      <c r="C122" s="66">
        <v>8</v>
      </c>
      <c r="D122" s="1"/>
      <c r="E122" s="66" t="s">
        <v>306</v>
      </c>
      <c r="F122" s="1"/>
      <c r="G122" s="67" t="s">
        <v>104</v>
      </c>
      <c r="H122" s="68">
        <v>0</v>
      </c>
      <c r="I122" s="67" t="s">
        <v>105</v>
      </c>
      <c r="J122" s="69">
        <f>(L122-H122)</f>
        <v>0</v>
      </c>
      <c r="K122" s="67" t="s">
        <v>106</v>
      </c>
      <c r="L122" s="70">
        <v>0</v>
      </c>
      <c r="M122" s="12"/>
      <c r="N122" s="2"/>
      <c r="O122" s="2"/>
      <c r="P122" s="2"/>
      <c r="Q122" s="42">
        <f>0+Q112+Q117</f>
        <v>0</v>
      </c>
      <c r="R122" s="27">
        <f>0+R112+R117</f>
        <v>0</v>
      </c>
      <c r="S122" s="71">
        <f>Q122*(1+J122)+R122</f>
        <v>0</v>
      </c>
    </row>
    <row r="123" thickTop="1" thickBot="1" ht="25" customHeight="1">
      <c r="A123" s="9"/>
      <c r="B123" s="72"/>
      <c r="C123" s="72"/>
      <c r="D123" s="72"/>
      <c r="E123" s="72"/>
      <c r="F123" s="72"/>
      <c r="G123" s="73" t="s">
        <v>107</v>
      </c>
      <c r="H123" s="74">
        <v>0</v>
      </c>
      <c r="I123" s="73" t="s">
        <v>108</v>
      </c>
      <c r="J123" s="75">
        <v>0</v>
      </c>
      <c r="K123" s="73" t="s">
        <v>109</v>
      </c>
      <c r="L123" s="76">
        <v>0</v>
      </c>
      <c r="M123" s="12"/>
      <c r="N123" s="2"/>
      <c r="O123" s="2"/>
      <c r="P123" s="2"/>
      <c r="Q123" s="2"/>
    </row>
    <row r="124" ht="40" customHeight="1">
      <c r="A124" s="9"/>
      <c r="B124" s="80" t="s">
        <v>219</v>
      </c>
      <c r="C124" s="1"/>
      <c r="D124" s="1"/>
      <c r="E124" s="1"/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>
      <c r="A125" s="9"/>
      <c r="B125" s="50">
        <v>16</v>
      </c>
      <c r="C125" s="51" t="s">
        <v>368</v>
      </c>
      <c r="D125" s="51" t="s">
        <v>7</v>
      </c>
      <c r="E125" s="51" t="s">
        <v>369</v>
      </c>
      <c r="F125" s="51" t="s">
        <v>7</v>
      </c>
      <c r="G125" s="52" t="s">
        <v>222</v>
      </c>
      <c r="H125" s="53">
        <v>6</v>
      </c>
      <c r="I125" s="25">
        <v>0</v>
      </c>
      <c r="J125" s="54">
        <v>0</v>
      </c>
      <c r="K125" s="55">
        <v>0.20999999999999999</v>
      </c>
      <c r="L125" s="56">
        <v>0</v>
      </c>
      <c r="M125" s="12"/>
      <c r="N125" s="2"/>
      <c r="O125" s="2"/>
      <c r="P125" s="2"/>
      <c r="Q125" s="42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57" t="s">
        <v>80</v>
      </c>
      <c r="C126" s="1"/>
      <c r="D126" s="1"/>
      <c r="E126" s="58" t="s">
        <v>431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82</v>
      </c>
      <c r="C127" s="1"/>
      <c r="D127" s="1"/>
      <c r="E127" s="58" t="s">
        <v>723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84</v>
      </c>
      <c r="C128" s="1"/>
      <c r="D128" s="1"/>
      <c r="E128" s="58" t="s">
        <v>372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thickBot="1">
      <c r="A129" s="9"/>
      <c r="B129" s="59" t="s">
        <v>86</v>
      </c>
      <c r="C129" s="31"/>
      <c r="D129" s="31"/>
      <c r="E129" s="60" t="s">
        <v>87</v>
      </c>
      <c r="F129" s="31"/>
      <c r="G129" s="31"/>
      <c r="H129" s="61"/>
      <c r="I129" s="31"/>
      <c r="J129" s="61"/>
      <c r="K129" s="31"/>
      <c r="L129" s="31"/>
      <c r="M129" s="12"/>
      <c r="N129" s="2"/>
      <c r="O129" s="2"/>
      <c r="P129" s="2"/>
      <c r="Q129" s="2"/>
    </row>
    <row r="130" thickTop="1">
      <c r="A130" s="9"/>
      <c r="B130" s="50">
        <v>17</v>
      </c>
      <c r="C130" s="51" t="s">
        <v>724</v>
      </c>
      <c r="D130" s="51" t="s">
        <v>7</v>
      </c>
      <c r="E130" s="51" t="s">
        <v>725</v>
      </c>
      <c r="F130" s="51" t="s">
        <v>7</v>
      </c>
      <c r="G130" s="52" t="s">
        <v>101</v>
      </c>
      <c r="H130" s="62">
        <v>1</v>
      </c>
      <c r="I130" s="36">
        <v>0</v>
      </c>
      <c r="J130" s="63">
        <v>0</v>
      </c>
      <c r="K130" s="64">
        <v>0.20999999999999999</v>
      </c>
      <c r="L130" s="65">
        <v>0</v>
      </c>
      <c r="M130" s="12"/>
      <c r="N130" s="2"/>
      <c r="O130" s="2"/>
      <c r="P130" s="2"/>
      <c r="Q130" s="42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7" t="s">
        <v>80</v>
      </c>
      <c r="C131" s="1"/>
      <c r="D131" s="1"/>
      <c r="E131" s="58" t="s">
        <v>726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7" t="s">
        <v>82</v>
      </c>
      <c r="C132" s="1"/>
      <c r="D132" s="1"/>
      <c r="E132" s="58" t="s">
        <v>83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>
      <c r="A133" s="9"/>
      <c r="B133" s="57" t="s">
        <v>84</v>
      </c>
      <c r="C133" s="1"/>
      <c r="D133" s="1"/>
      <c r="E133" s="58" t="s">
        <v>376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>
      <c r="A134" s="9"/>
      <c r="B134" s="59" t="s">
        <v>86</v>
      </c>
      <c r="C134" s="31"/>
      <c r="D134" s="31"/>
      <c r="E134" s="60" t="s">
        <v>87</v>
      </c>
      <c r="F134" s="31"/>
      <c r="G134" s="31"/>
      <c r="H134" s="61"/>
      <c r="I134" s="31"/>
      <c r="J134" s="61"/>
      <c r="K134" s="31"/>
      <c r="L134" s="31"/>
      <c r="M134" s="12"/>
      <c r="N134" s="2"/>
      <c r="O134" s="2"/>
      <c r="P134" s="2"/>
      <c r="Q134" s="2"/>
    </row>
    <row r="135" thickTop="1">
      <c r="A135" s="9"/>
      <c r="B135" s="50">
        <v>18</v>
      </c>
      <c r="C135" s="51" t="s">
        <v>727</v>
      </c>
      <c r="D135" s="51" t="s">
        <v>7</v>
      </c>
      <c r="E135" s="51" t="s">
        <v>728</v>
      </c>
      <c r="F135" s="51" t="s">
        <v>7</v>
      </c>
      <c r="G135" s="52" t="s">
        <v>222</v>
      </c>
      <c r="H135" s="62">
        <v>3.7000000000000002</v>
      </c>
      <c r="I135" s="36">
        <v>0</v>
      </c>
      <c r="J135" s="63">
        <v>0</v>
      </c>
      <c r="K135" s="64">
        <v>0.20999999999999999</v>
      </c>
      <c r="L135" s="65"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7" t="s">
        <v>80</v>
      </c>
      <c r="C136" s="1"/>
      <c r="D136" s="1"/>
      <c r="E136" s="58" t="s">
        <v>729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>
      <c r="A137" s="9"/>
      <c r="B137" s="57" t="s">
        <v>82</v>
      </c>
      <c r="C137" s="1"/>
      <c r="D137" s="1"/>
      <c r="E137" s="58" t="s">
        <v>730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84</v>
      </c>
      <c r="C138" s="1"/>
      <c r="D138" s="1"/>
      <c r="E138" s="58" t="s">
        <v>381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thickBot="1">
      <c r="A139" s="9"/>
      <c r="B139" s="59" t="s">
        <v>86</v>
      </c>
      <c r="C139" s="31"/>
      <c r="D139" s="31"/>
      <c r="E139" s="60" t="s">
        <v>87</v>
      </c>
      <c r="F139" s="31"/>
      <c r="G139" s="31"/>
      <c r="H139" s="61"/>
      <c r="I139" s="31"/>
      <c r="J139" s="61"/>
      <c r="K139" s="31"/>
      <c r="L139" s="31"/>
      <c r="M139" s="12"/>
      <c r="N139" s="2"/>
      <c r="O139" s="2"/>
      <c r="P139" s="2"/>
      <c r="Q139" s="2"/>
    </row>
    <row r="140" thickTop="1">
      <c r="A140" s="9"/>
      <c r="B140" s="50">
        <v>19</v>
      </c>
      <c r="C140" s="51" t="s">
        <v>382</v>
      </c>
      <c r="D140" s="51" t="s">
        <v>7</v>
      </c>
      <c r="E140" s="51" t="s">
        <v>383</v>
      </c>
      <c r="F140" s="51" t="s">
        <v>7</v>
      </c>
      <c r="G140" s="52" t="s">
        <v>131</v>
      </c>
      <c r="H140" s="62">
        <v>10</v>
      </c>
      <c r="I140" s="36">
        <v>0</v>
      </c>
      <c r="J140" s="63">
        <v>0</v>
      </c>
      <c r="K140" s="64">
        <v>0.20999999999999999</v>
      </c>
      <c r="L140" s="65">
        <v>0</v>
      </c>
      <c r="M140" s="12"/>
      <c r="N140" s="2"/>
      <c r="O140" s="2"/>
      <c r="P140" s="2"/>
      <c r="Q140" s="42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7" t="s">
        <v>80</v>
      </c>
      <c r="C141" s="1"/>
      <c r="D141" s="1"/>
      <c r="E141" s="58" t="s">
        <v>731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>
      <c r="A142" s="9"/>
      <c r="B142" s="57" t="s">
        <v>82</v>
      </c>
      <c r="C142" s="1"/>
      <c r="D142" s="1"/>
      <c r="E142" s="58" t="s">
        <v>390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84</v>
      </c>
      <c r="C143" s="1"/>
      <c r="D143" s="1"/>
      <c r="E143" s="58" t="s">
        <v>386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thickBot="1">
      <c r="A144" s="9"/>
      <c r="B144" s="59" t="s">
        <v>86</v>
      </c>
      <c r="C144" s="31"/>
      <c r="D144" s="31"/>
      <c r="E144" s="60" t="s">
        <v>87</v>
      </c>
      <c r="F144" s="31"/>
      <c r="G144" s="31"/>
      <c r="H144" s="61"/>
      <c r="I144" s="31"/>
      <c r="J144" s="61"/>
      <c r="K144" s="31"/>
      <c r="L144" s="31"/>
      <c r="M144" s="12"/>
      <c r="N144" s="2"/>
      <c r="O144" s="2"/>
      <c r="P144" s="2"/>
      <c r="Q144" s="2"/>
    </row>
    <row r="145" thickTop="1">
      <c r="A145" s="9"/>
      <c r="B145" s="50">
        <v>20</v>
      </c>
      <c r="C145" s="51" t="s">
        <v>387</v>
      </c>
      <c r="D145" s="51" t="s">
        <v>7</v>
      </c>
      <c r="E145" s="51" t="s">
        <v>388</v>
      </c>
      <c r="F145" s="51" t="s">
        <v>7</v>
      </c>
      <c r="G145" s="52" t="s">
        <v>131</v>
      </c>
      <c r="H145" s="62">
        <v>5</v>
      </c>
      <c r="I145" s="36">
        <v>0</v>
      </c>
      <c r="J145" s="63">
        <v>0</v>
      </c>
      <c r="K145" s="64">
        <v>0.20999999999999999</v>
      </c>
      <c r="L145" s="65">
        <v>0</v>
      </c>
      <c r="M145" s="12"/>
      <c r="N145" s="2"/>
      <c r="O145" s="2"/>
      <c r="P145" s="2"/>
      <c r="Q145" s="42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57" t="s">
        <v>80</v>
      </c>
      <c r="C146" s="1"/>
      <c r="D146" s="1"/>
      <c r="E146" s="58" t="s">
        <v>569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>
      <c r="A147" s="9"/>
      <c r="B147" s="57" t="s">
        <v>82</v>
      </c>
      <c r="C147" s="1"/>
      <c r="D147" s="1"/>
      <c r="E147" s="58" t="s">
        <v>615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84</v>
      </c>
      <c r="C148" s="1"/>
      <c r="D148" s="1"/>
      <c r="E148" s="58" t="s">
        <v>301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thickBot="1">
      <c r="A149" s="9"/>
      <c r="B149" s="59" t="s">
        <v>86</v>
      </c>
      <c r="C149" s="31"/>
      <c r="D149" s="31"/>
      <c r="E149" s="60" t="s">
        <v>87</v>
      </c>
      <c r="F149" s="31"/>
      <c r="G149" s="31"/>
      <c r="H149" s="61"/>
      <c r="I149" s="31"/>
      <c r="J149" s="61"/>
      <c r="K149" s="31"/>
      <c r="L149" s="31"/>
      <c r="M149" s="12"/>
      <c r="N149" s="2"/>
      <c r="O149" s="2"/>
      <c r="P149" s="2"/>
      <c r="Q149" s="2"/>
    </row>
    <row r="150" thickTop="1">
      <c r="A150" s="9"/>
      <c r="B150" s="50">
        <v>21</v>
      </c>
      <c r="C150" s="51" t="s">
        <v>391</v>
      </c>
      <c r="D150" s="51" t="s">
        <v>7</v>
      </c>
      <c r="E150" s="51" t="s">
        <v>392</v>
      </c>
      <c r="F150" s="51" t="s">
        <v>7</v>
      </c>
      <c r="G150" s="52" t="s">
        <v>124</v>
      </c>
      <c r="H150" s="62">
        <v>4.5019999999999998</v>
      </c>
      <c r="I150" s="36">
        <v>0</v>
      </c>
      <c r="J150" s="63">
        <v>0</v>
      </c>
      <c r="K150" s="64">
        <v>0.20999999999999999</v>
      </c>
      <c r="L150" s="65"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57" t="s">
        <v>80</v>
      </c>
      <c r="C151" s="1"/>
      <c r="D151" s="1"/>
      <c r="E151" s="58" t="s">
        <v>732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>
      <c r="A152" s="9"/>
      <c r="B152" s="57" t="s">
        <v>82</v>
      </c>
      <c r="C152" s="1"/>
      <c r="D152" s="1"/>
      <c r="E152" s="58" t="s">
        <v>733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>
      <c r="A153" s="9"/>
      <c r="B153" s="57" t="s">
        <v>84</v>
      </c>
      <c r="C153" s="1"/>
      <c r="D153" s="1"/>
      <c r="E153" s="58" t="s">
        <v>572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thickBot="1">
      <c r="A154" s="9"/>
      <c r="B154" s="59" t="s">
        <v>86</v>
      </c>
      <c r="C154" s="31"/>
      <c r="D154" s="31"/>
      <c r="E154" s="60" t="s">
        <v>87</v>
      </c>
      <c r="F154" s="31"/>
      <c r="G154" s="31"/>
      <c r="H154" s="61"/>
      <c r="I154" s="31"/>
      <c r="J154" s="61"/>
      <c r="K154" s="31"/>
      <c r="L154" s="31"/>
      <c r="M154" s="12"/>
      <c r="N154" s="2"/>
      <c r="O154" s="2"/>
      <c r="P154" s="2"/>
      <c r="Q154" s="2"/>
    </row>
    <row r="155" thickTop="1" thickBot="1" ht="25" customHeight="1">
      <c r="A155" s="9"/>
      <c r="B155" s="1"/>
      <c r="C155" s="66">
        <v>9</v>
      </c>
      <c r="D155" s="1"/>
      <c r="E155" s="66" t="s">
        <v>113</v>
      </c>
      <c r="F155" s="1"/>
      <c r="G155" s="67" t="s">
        <v>104</v>
      </c>
      <c r="H155" s="68">
        <v>0</v>
      </c>
      <c r="I155" s="67" t="s">
        <v>105</v>
      </c>
      <c r="J155" s="69">
        <f>(L155-H155)</f>
        <v>0</v>
      </c>
      <c r="K155" s="67" t="s">
        <v>106</v>
      </c>
      <c r="L155" s="70">
        <v>0</v>
      </c>
      <c r="M155" s="12"/>
      <c r="N155" s="2"/>
      <c r="O155" s="2"/>
      <c r="P155" s="2"/>
      <c r="Q155" s="42">
        <f>0+Q125+Q130+Q135+Q140+Q145+Q150</f>
        <v>0</v>
      </c>
      <c r="R155" s="27">
        <f>0+R125+R130+R135+R140+R145+R150</f>
        <v>0</v>
      </c>
      <c r="S155" s="71">
        <f>Q155*(1+J155)+R155</f>
        <v>0</v>
      </c>
    </row>
    <row r="156" thickTop="1" thickBot="1" ht="25" customHeight="1">
      <c r="A156" s="9"/>
      <c r="B156" s="72"/>
      <c r="C156" s="72"/>
      <c r="D156" s="72"/>
      <c r="E156" s="72"/>
      <c r="F156" s="72"/>
      <c r="G156" s="73" t="s">
        <v>107</v>
      </c>
      <c r="H156" s="74">
        <v>0</v>
      </c>
      <c r="I156" s="73" t="s">
        <v>108</v>
      </c>
      <c r="J156" s="75">
        <v>0</v>
      </c>
      <c r="K156" s="73" t="s">
        <v>109</v>
      </c>
      <c r="L156" s="76">
        <v>0</v>
      </c>
      <c r="M156" s="12"/>
      <c r="N156" s="2"/>
      <c r="O156" s="2"/>
      <c r="P156" s="2"/>
      <c r="Q156" s="2"/>
    </row>
    <row r="157">
      <c r="A157" s="13"/>
      <c r="B157" s="4"/>
      <c r="C157" s="4"/>
      <c r="D157" s="4"/>
      <c r="E157" s="4"/>
      <c r="F157" s="4"/>
      <c r="G157" s="4"/>
      <c r="H157" s="77"/>
      <c r="I157" s="4"/>
      <c r="J157" s="77"/>
      <c r="K157" s="4"/>
      <c r="L157" s="4"/>
      <c r="M157" s="14"/>
      <c r="N157" s="2"/>
      <c r="O157" s="2"/>
      <c r="P157" s="2"/>
      <c r="Q157" s="2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"/>
      <c r="O158" s="2"/>
      <c r="P158" s="2"/>
      <c r="Q158" s="2"/>
    </row>
  </sheetData>
  <mergeCells count="111"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44:L44"/>
    <mergeCell ref="B22:D22"/>
    <mergeCell ref="B23:D23"/>
    <mergeCell ref="B24:D24"/>
    <mergeCell ref="B25:D25"/>
    <mergeCell ref="B26:D26"/>
    <mergeCell ref="B77:L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5:L95"/>
    <mergeCell ref="B97:D97"/>
    <mergeCell ref="B98:D98"/>
    <mergeCell ref="B99:D99"/>
    <mergeCell ref="B100:D100"/>
    <mergeCell ref="B103:L103"/>
    <mergeCell ref="B105:D105"/>
    <mergeCell ref="B106:D106"/>
    <mergeCell ref="B107:D107"/>
    <mergeCell ref="B108:D108"/>
    <mergeCell ref="B111:L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24:L124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734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AVERAGE(J53,J116,J129,J137,J155,J163,J171,J224)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S53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S116</f>
        <v>0</v>
      </c>
    </row>
    <row r="22">
      <c r="A22" s="9"/>
      <c r="B22" s="45">
        <v>3</v>
      </c>
      <c r="C22" s="1"/>
      <c r="D22" s="1"/>
      <c r="E22" s="46" t="s">
        <v>467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S129</f>
        <v>0</v>
      </c>
    </row>
    <row r="23">
      <c r="A23" s="9"/>
      <c r="B23" s="45">
        <v>4</v>
      </c>
      <c r="C23" s="1"/>
      <c r="D23" s="1"/>
      <c r="E23" s="46" t="s">
        <v>304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S137</f>
        <v>0</v>
      </c>
    </row>
    <row r="24">
      <c r="A24" s="9"/>
      <c r="B24" s="45">
        <v>6</v>
      </c>
      <c r="C24" s="1"/>
      <c r="D24" s="1"/>
      <c r="E24" s="46" t="s">
        <v>418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S155</f>
        <v>0</v>
      </c>
    </row>
    <row r="25">
      <c r="A25" s="9"/>
      <c r="B25" s="45">
        <v>7</v>
      </c>
      <c r="C25" s="1"/>
      <c r="D25" s="1"/>
      <c r="E25" s="46" t="s">
        <v>305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S163</f>
        <v>0</v>
      </c>
    </row>
    <row r="26">
      <c r="A26" s="9"/>
      <c r="B26" s="45">
        <v>8</v>
      </c>
      <c r="C26" s="1"/>
      <c r="D26" s="1"/>
      <c r="E26" s="46" t="s">
        <v>306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S171</f>
        <v>0</v>
      </c>
    </row>
    <row r="27">
      <c r="A27" s="9"/>
      <c r="B27" s="45">
        <v>9</v>
      </c>
      <c r="C27" s="1"/>
      <c r="D27" s="1"/>
      <c r="E27" s="46" t="s">
        <v>113</v>
      </c>
      <c r="F27" s="1"/>
      <c r="G27" s="1"/>
      <c r="H27" s="1"/>
      <c r="I27" s="1"/>
      <c r="J27" s="1"/>
      <c r="K27" s="47">
        <v>0</v>
      </c>
      <c r="L27" s="47">
        <v>0</v>
      </c>
      <c r="M27" s="79"/>
      <c r="N27" s="2"/>
      <c r="O27" s="2"/>
      <c r="P27" s="2"/>
      <c r="Q27" s="2"/>
      <c r="S27" s="27">
        <f>S224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1"/>
      <c r="N28" s="2"/>
      <c r="O28" s="2"/>
      <c r="P28" s="2"/>
      <c r="Q28" s="2"/>
    </row>
    <row r="29" ht="14" customHeight="1">
      <c r="A29" s="4"/>
      <c r="B29" s="37" t="s">
        <v>68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8"/>
      <c r="N30" s="2"/>
      <c r="O30" s="2"/>
      <c r="P30" s="2"/>
      <c r="Q30" s="2"/>
    </row>
    <row r="31" ht="18" customHeight="1">
      <c r="A31" s="9"/>
      <c r="B31" s="43" t="s">
        <v>69</v>
      </c>
      <c r="C31" s="43" t="s">
        <v>65</v>
      </c>
      <c r="D31" s="43" t="s">
        <v>70</v>
      </c>
      <c r="E31" s="43" t="s">
        <v>66</v>
      </c>
      <c r="F31" s="43" t="s">
        <v>71</v>
      </c>
      <c r="G31" s="44" t="s">
        <v>72</v>
      </c>
      <c r="H31" s="22" t="s">
        <v>73</v>
      </c>
      <c r="I31" s="22" t="s">
        <v>74</v>
      </c>
      <c r="J31" s="22" t="s">
        <v>17</v>
      </c>
      <c r="K31" s="44" t="s">
        <v>75</v>
      </c>
      <c r="L31" s="22" t="s">
        <v>18</v>
      </c>
      <c r="M31" s="79"/>
      <c r="N31" s="2"/>
      <c r="O31" s="2"/>
      <c r="P31" s="2"/>
      <c r="Q31" s="2"/>
    </row>
    <row r="32" ht="40" customHeight="1">
      <c r="A32" s="9"/>
      <c r="B32" s="48" t="s">
        <v>114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115</v>
      </c>
      <c r="D33" s="51" t="s">
        <v>116</v>
      </c>
      <c r="E33" s="51" t="s">
        <v>117</v>
      </c>
      <c r="F33" s="51" t="s">
        <v>7</v>
      </c>
      <c r="G33" s="52" t="s">
        <v>118</v>
      </c>
      <c r="H33" s="53">
        <v>9.5</v>
      </c>
      <c r="I33" s="25">
        <v>0</v>
      </c>
      <c r="J33" s="54">
        <v>0</v>
      </c>
      <c r="K33" s="55">
        <v>0.20999999999999999</v>
      </c>
      <c r="L33" s="56"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80</v>
      </c>
      <c r="C34" s="1"/>
      <c r="D34" s="1"/>
      <c r="E34" s="58" t="s">
        <v>574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82</v>
      </c>
      <c r="C35" s="1"/>
      <c r="D35" s="1"/>
      <c r="E35" s="58" t="s">
        <v>735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84</v>
      </c>
      <c r="C36" s="1"/>
      <c r="D36" s="1"/>
      <c r="E36" s="58" t="s">
        <v>121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86</v>
      </c>
      <c r="C37" s="31"/>
      <c r="D37" s="31"/>
      <c r="E37" s="60" t="s">
        <v>87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>
      <c r="A38" s="9"/>
      <c r="B38" s="50">
        <v>2</v>
      </c>
      <c r="C38" s="51" t="s">
        <v>115</v>
      </c>
      <c r="D38" s="51" t="s">
        <v>307</v>
      </c>
      <c r="E38" s="51" t="s">
        <v>117</v>
      </c>
      <c r="F38" s="51" t="s">
        <v>7</v>
      </c>
      <c r="G38" s="52" t="s">
        <v>118</v>
      </c>
      <c r="H38" s="62">
        <v>10.129</v>
      </c>
      <c r="I38" s="36">
        <v>0</v>
      </c>
      <c r="J38" s="63">
        <v>0</v>
      </c>
      <c r="K38" s="64">
        <v>0.20999999999999999</v>
      </c>
      <c r="L38" s="65"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7" t="s">
        <v>80</v>
      </c>
      <c r="C39" s="1"/>
      <c r="D39" s="1"/>
      <c r="E39" s="58" t="s">
        <v>308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82</v>
      </c>
      <c r="C40" s="1"/>
      <c r="D40" s="1"/>
      <c r="E40" s="58" t="s">
        <v>736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7" t="s">
        <v>84</v>
      </c>
      <c r="C41" s="1"/>
      <c r="D41" s="1"/>
      <c r="E41" s="58" t="s">
        <v>121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thickBot="1">
      <c r="A42" s="9"/>
      <c r="B42" s="59" t="s">
        <v>86</v>
      </c>
      <c r="C42" s="31"/>
      <c r="D42" s="31"/>
      <c r="E42" s="60" t="s">
        <v>87</v>
      </c>
      <c r="F42" s="31"/>
      <c r="G42" s="31"/>
      <c r="H42" s="61"/>
      <c r="I42" s="31"/>
      <c r="J42" s="61"/>
      <c r="K42" s="31"/>
      <c r="L42" s="31"/>
      <c r="M42" s="12"/>
      <c r="N42" s="2"/>
      <c r="O42" s="2"/>
      <c r="P42" s="2"/>
      <c r="Q42" s="2"/>
    </row>
    <row r="43" thickTop="1">
      <c r="A43" s="9"/>
      <c r="B43" s="50">
        <v>3</v>
      </c>
      <c r="C43" s="51" t="s">
        <v>664</v>
      </c>
      <c r="D43" s="51" t="s">
        <v>7</v>
      </c>
      <c r="E43" s="51" t="s">
        <v>123</v>
      </c>
      <c r="F43" s="51" t="s">
        <v>7</v>
      </c>
      <c r="G43" s="52" t="s">
        <v>118</v>
      </c>
      <c r="H43" s="62">
        <v>14.25</v>
      </c>
      <c r="I43" s="36">
        <v>0</v>
      </c>
      <c r="J43" s="63">
        <v>0</v>
      </c>
      <c r="K43" s="64">
        <v>0.20999999999999999</v>
      </c>
      <c r="L43" s="65"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7" t="s">
        <v>80</v>
      </c>
      <c r="C44" s="1"/>
      <c r="D44" s="1"/>
      <c r="E44" s="58" t="s">
        <v>125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82</v>
      </c>
      <c r="C45" s="1"/>
      <c r="D45" s="1"/>
      <c r="E45" s="58" t="s">
        <v>737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84</v>
      </c>
      <c r="C46" s="1"/>
      <c r="D46" s="1"/>
      <c r="E46" s="58" t="s">
        <v>127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>
      <c r="A47" s="9"/>
      <c r="B47" s="59" t="s">
        <v>86</v>
      </c>
      <c r="C47" s="31"/>
      <c r="D47" s="31"/>
      <c r="E47" s="60" t="s">
        <v>87</v>
      </c>
      <c r="F47" s="31"/>
      <c r="G47" s="31"/>
      <c r="H47" s="61"/>
      <c r="I47" s="31"/>
      <c r="J47" s="61"/>
      <c r="K47" s="31"/>
      <c r="L47" s="31"/>
      <c r="M47" s="12"/>
      <c r="N47" s="2"/>
      <c r="O47" s="2"/>
      <c r="P47" s="2"/>
      <c r="Q47" s="2"/>
    </row>
    <row r="48" thickTop="1">
      <c r="A48" s="9"/>
      <c r="B48" s="50">
        <v>4</v>
      </c>
      <c r="C48" s="51" t="s">
        <v>311</v>
      </c>
      <c r="D48" s="51"/>
      <c r="E48" s="51" t="s">
        <v>312</v>
      </c>
      <c r="F48" s="51" t="s">
        <v>7</v>
      </c>
      <c r="G48" s="52" t="s">
        <v>101</v>
      </c>
      <c r="H48" s="62">
        <v>1</v>
      </c>
      <c r="I48" s="36">
        <v>0</v>
      </c>
      <c r="J48" s="63">
        <v>0</v>
      </c>
      <c r="K48" s="64">
        <v>0.20999999999999999</v>
      </c>
      <c r="L48" s="65"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7" t="s">
        <v>80</v>
      </c>
      <c r="C49" s="1"/>
      <c r="D49" s="1"/>
      <c r="E49" s="58" t="s">
        <v>313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82</v>
      </c>
      <c r="C50" s="1"/>
      <c r="D50" s="1"/>
      <c r="E50" s="58" t="s">
        <v>83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84</v>
      </c>
      <c r="C51" s="1"/>
      <c r="D51" s="1"/>
      <c r="E51" s="58" t="s">
        <v>95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thickBot="1">
      <c r="A52" s="9"/>
      <c r="B52" s="59" t="s">
        <v>86</v>
      </c>
      <c r="C52" s="31"/>
      <c r="D52" s="31"/>
      <c r="E52" s="60" t="s">
        <v>87</v>
      </c>
      <c r="F52" s="31"/>
      <c r="G52" s="31"/>
      <c r="H52" s="61"/>
      <c r="I52" s="31"/>
      <c r="J52" s="61"/>
      <c r="K52" s="31"/>
      <c r="L52" s="31"/>
      <c r="M52" s="12"/>
      <c r="N52" s="2"/>
      <c r="O52" s="2"/>
      <c r="P52" s="2"/>
      <c r="Q52" s="2"/>
    </row>
    <row r="53" thickTop="1" thickBot="1" ht="25" customHeight="1">
      <c r="A53" s="9"/>
      <c r="B53" s="1"/>
      <c r="C53" s="66">
        <v>0</v>
      </c>
      <c r="D53" s="1"/>
      <c r="E53" s="66" t="s">
        <v>20</v>
      </c>
      <c r="F53" s="1"/>
      <c r="G53" s="67" t="s">
        <v>104</v>
      </c>
      <c r="H53" s="68">
        <v>0</v>
      </c>
      <c r="I53" s="67" t="s">
        <v>105</v>
      </c>
      <c r="J53" s="69">
        <f>(L53-H53)</f>
        <v>0</v>
      </c>
      <c r="K53" s="67" t="s">
        <v>106</v>
      </c>
      <c r="L53" s="70">
        <v>0</v>
      </c>
      <c r="M53" s="12"/>
      <c r="N53" s="2"/>
      <c r="O53" s="2"/>
      <c r="P53" s="2"/>
      <c r="Q53" s="42">
        <f>0+Q33+Q38+Q43+Q48</f>
        <v>0</v>
      </c>
      <c r="R53" s="27">
        <f>0+R33+R38+R43+R48</f>
        <v>0</v>
      </c>
      <c r="S53" s="71">
        <f>Q53*(1+J53)+R53</f>
        <v>0</v>
      </c>
    </row>
    <row r="54" thickTop="1" thickBot="1" ht="25" customHeight="1">
      <c r="A54" s="9"/>
      <c r="B54" s="72"/>
      <c r="C54" s="72"/>
      <c r="D54" s="72"/>
      <c r="E54" s="72"/>
      <c r="F54" s="72"/>
      <c r="G54" s="73" t="s">
        <v>107</v>
      </c>
      <c r="H54" s="74">
        <v>0</v>
      </c>
      <c r="I54" s="73" t="s">
        <v>108</v>
      </c>
      <c r="J54" s="75">
        <v>0</v>
      </c>
      <c r="K54" s="73" t="s">
        <v>109</v>
      </c>
      <c r="L54" s="76">
        <v>0</v>
      </c>
      <c r="M54" s="12"/>
      <c r="N54" s="2"/>
      <c r="O54" s="2"/>
      <c r="P54" s="2"/>
      <c r="Q54" s="2"/>
    </row>
    <row r="55" ht="40" customHeight="1">
      <c r="A55" s="9"/>
      <c r="B55" s="80" t="s">
        <v>128</v>
      </c>
      <c r="C55" s="1"/>
      <c r="D55" s="1"/>
      <c r="E55" s="1"/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0">
        <v>5</v>
      </c>
      <c r="C56" s="51" t="s">
        <v>398</v>
      </c>
      <c r="D56" s="51" t="s">
        <v>7</v>
      </c>
      <c r="E56" s="51" t="s">
        <v>399</v>
      </c>
      <c r="F56" s="51" t="s">
        <v>7</v>
      </c>
      <c r="G56" s="52" t="s">
        <v>131</v>
      </c>
      <c r="H56" s="53">
        <v>200</v>
      </c>
      <c r="I56" s="25">
        <v>0</v>
      </c>
      <c r="J56" s="54">
        <v>0</v>
      </c>
      <c r="K56" s="55">
        <v>0.20999999999999999</v>
      </c>
      <c r="L56" s="56"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80</v>
      </c>
      <c r="C57" s="1"/>
      <c r="D57" s="1"/>
      <c r="E57" s="58" t="s">
        <v>469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82</v>
      </c>
      <c r="C58" s="1"/>
      <c r="D58" s="1"/>
      <c r="E58" s="58" t="s">
        <v>556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84</v>
      </c>
      <c r="C59" s="1"/>
      <c r="D59" s="1"/>
      <c r="E59" s="58" t="s">
        <v>402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86</v>
      </c>
      <c r="C60" s="31"/>
      <c r="D60" s="31"/>
      <c r="E60" s="60" t="s">
        <v>87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6</v>
      </c>
      <c r="C61" s="51" t="s">
        <v>129</v>
      </c>
      <c r="D61" s="51" t="s">
        <v>7</v>
      </c>
      <c r="E61" s="51" t="s">
        <v>130</v>
      </c>
      <c r="F61" s="51" t="s">
        <v>7</v>
      </c>
      <c r="G61" s="52" t="s">
        <v>131</v>
      </c>
      <c r="H61" s="62">
        <v>50</v>
      </c>
      <c r="I61" s="36">
        <v>0</v>
      </c>
      <c r="J61" s="63">
        <v>0</v>
      </c>
      <c r="K61" s="64">
        <v>0.20999999999999999</v>
      </c>
      <c r="L61" s="65"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80</v>
      </c>
      <c r="C62" s="1"/>
      <c r="D62" s="1"/>
      <c r="E62" s="58" t="s">
        <v>738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82</v>
      </c>
      <c r="C63" s="1"/>
      <c r="D63" s="1"/>
      <c r="E63" s="58" t="s">
        <v>739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84</v>
      </c>
      <c r="C64" s="1"/>
      <c r="D64" s="1"/>
      <c r="E64" s="58" t="s">
        <v>134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86</v>
      </c>
      <c r="C65" s="31"/>
      <c r="D65" s="31"/>
      <c r="E65" s="60" t="s">
        <v>87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7</v>
      </c>
      <c r="C66" s="51" t="s">
        <v>740</v>
      </c>
      <c r="D66" s="51" t="s">
        <v>7</v>
      </c>
      <c r="E66" s="51" t="s">
        <v>741</v>
      </c>
      <c r="F66" s="51" t="s">
        <v>7</v>
      </c>
      <c r="G66" s="52" t="s">
        <v>222</v>
      </c>
      <c r="H66" s="62">
        <v>33</v>
      </c>
      <c r="I66" s="36">
        <v>0</v>
      </c>
      <c r="J66" s="63">
        <v>0</v>
      </c>
      <c r="K66" s="64">
        <v>0.20999999999999999</v>
      </c>
      <c r="L66" s="65"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80</v>
      </c>
      <c r="C67" s="1"/>
      <c r="D67" s="1"/>
      <c r="E67" s="58" t="s">
        <v>742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82</v>
      </c>
      <c r="C68" s="1"/>
      <c r="D68" s="1"/>
      <c r="E68" s="58" t="s">
        <v>743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84</v>
      </c>
      <c r="C69" s="1"/>
      <c r="D69" s="1"/>
      <c r="E69" s="58" t="s">
        <v>744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86</v>
      </c>
      <c r="C70" s="31"/>
      <c r="D70" s="31"/>
      <c r="E70" s="60" t="s">
        <v>87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8</v>
      </c>
      <c r="C71" s="51" t="s">
        <v>145</v>
      </c>
      <c r="D71" s="51" t="s">
        <v>7</v>
      </c>
      <c r="E71" s="51" t="s">
        <v>146</v>
      </c>
      <c r="F71" s="51" t="s">
        <v>7</v>
      </c>
      <c r="G71" s="52" t="s">
        <v>124</v>
      </c>
      <c r="H71" s="62">
        <v>3</v>
      </c>
      <c r="I71" s="36">
        <v>0</v>
      </c>
      <c r="J71" s="63">
        <v>0</v>
      </c>
      <c r="K71" s="64">
        <v>0.20999999999999999</v>
      </c>
      <c r="L71" s="65"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80</v>
      </c>
      <c r="C72" s="1"/>
      <c r="D72" s="1"/>
      <c r="E72" s="58" t="s">
        <v>745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82</v>
      </c>
      <c r="C73" s="1"/>
      <c r="D73" s="1"/>
      <c r="E73" s="58" t="s">
        <v>316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84</v>
      </c>
      <c r="C74" s="1"/>
      <c r="D74" s="1"/>
      <c r="E74" s="58" t="s">
        <v>149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86</v>
      </c>
      <c r="C75" s="31"/>
      <c r="D75" s="31"/>
      <c r="E75" s="60" t="s">
        <v>87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9</v>
      </c>
      <c r="C76" s="51" t="s">
        <v>150</v>
      </c>
      <c r="D76" s="51" t="s">
        <v>7</v>
      </c>
      <c r="E76" s="51" t="s">
        <v>151</v>
      </c>
      <c r="F76" s="51" t="s">
        <v>7</v>
      </c>
      <c r="G76" s="52" t="s">
        <v>124</v>
      </c>
      <c r="H76" s="62">
        <v>7.5</v>
      </c>
      <c r="I76" s="36">
        <v>0</v>
      </c>
      <c r="J76" s="63">
        <v>0</v>
      </c>
      <c r="K76" s="64">
        <v>0.20999999999999999</v>
      </c>
      <c r="L76" s="65"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80</v>
      </c>
      <c r="C77" s="1"/>
      <c r="D77" s="1"/>
      <c r="E77" s="58" t="s">
        <v>152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82</v>
      </c>
      <c r="C78" s="1"/>
      <c r="D78" s="1"/>
      <c r="E78" s="58" t="s">
        <v>746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84</v>
      </c>
      <c r="C79" s="1"/>
      <c r="D79" s="1"/>
      <c r="E79" s="58" t="s">
        <v>153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86</v>
      </c>
      <c r="C80" s="31"/>
      <c r="D80" s="31"/>
      <c r="E80" s="60" t="s">
        <v>87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10</v>
      </c>
      <c r="C81" s="51" t="s">
        <v>473</v>
      </c>
      <c r="D81" s="51" t="s">
        <v>7</v>
      </c>
      <c r="E81" s="51" t="s">
        <v>474</v>
      </c>
      <c r="F81" s="51" t="s">
        <v>7</v>
      </c>
      <c r="G81" s="52" t="s">
        <v>124</v>
      </c>
      <c r="H81" s="62">
        <v>18.600000000000001</v>
      </c>
      <c r="I81" s="36">
        <v>0</v>
      </c>
      <c r="J81" s="63">
        <v>0</v>
      </c>
      <c r="K81" s="64">
        <v>0.20999999999999999</v>
      </c>
      <c r="L81" s="65"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80</v>
      </c>
      <c r="C82" s="1"/>
      <c r="D82" s="1"/>
      <c r="E82" s="58" t="s">
        <v>475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82</v>
      </c>
      <c r="C83" s="1"/>
      <c r="D83" s="1"/>
      <c r="E83" s="58" t="s">
        <v>747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84</v>
      </c>
      <c r="C84" s="1"/>
      <c r="D84" s="1"/>
      <c r="E84" s="58" t="s">
        <v>321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86</v>
      </c>
      <c r="C85" s="31"/>
      <c r="D85" s="31"/>
      <c r="E85" s="60" t="s">
        <v>87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>
      <c r="A86" s="9"/>
      <c r="B86" s="50">
        <v>11</v>
      </c>
      <c r="C86" s="51" t="s">
        <v>163</v>
      </c>
      <c r="D86" s="51" t="s">
        <v>7</v>
      </c>
      <c r="E86" s="51" t="s">
        <v>164</v>
      </c>
      <c r="F86" s="51" t="s">
        <v>7</v>
      </c>
      <c r="G86" s="52" t="s">
        <v>124</v>
      </c>
      <c r="H86" s="62">
        <v>3</v>
      </c>
      <c r="I86" s="36">
        <v>0</v>
      </c>
      <c r="J86" s="63">
        <v>0</v>
      </c>
      <c r="K86" s="64">
        <v>0.20999999999999999</v>
      </c>
      <c r="L86" s="65"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>
      <c r="A87" s="9"/>
      <c r="B87" s="57" t="s">
        <v>80</v>
      </c>
      <c r="C87" s="1"/>
      <c r="D87" s="1"/>
      <c r="E87" s="58" t="s">
        <v>705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82</v>
      </c>
      <c r="C88" s="1"/>
      <c r="D88" s="1"/>
      <c r="E88" s="58" t="s">
        <v>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84</v>
      </c>
      <c r="C89" s="1"/>
      <c r="D89" s="1"/>
      <c r="E89" s="58" t="s">
        <v>167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thickBot="1">
      <c r="A90" s="9"/>
      <c r="B90" s="59" t="s">
        <v>86</v>
      </c>
      <c r="C90" s="31"/>
      <c r="D90" s="31"/>
      <c r="E90" s="60" t="s">
        <v>87</v>
      </c>
      <c r="F90" s="31"/>
      <c r="G90" s="31"/>
      <c r="H90" s="61"/>
      <c r="I90" s="31"/>
      <c r="J90" s="61"/>
      <c r="K90" s="31"/>
      <c r="L90" s="31"/>
      <c r="M90" s="12"/>
      <c r="N90" s="2"/>
      <c r="O90" s="2"/>
      <c r="P90" s="2"/>
      <c r="Q90" s="2"/>
    </row>
    <row r="91" thickTop="1">
      <c r="A91" s="9"/>
      <c r="B91" s="50">
        <v>12</v>
      </c>
      <c r="C91" s="51" t="s">
        <v>323</v>
      </c>
      <c r="D91" s="51" t="s">
        <v>7</v>
      </c>
      <c r="E91" s="51" t="s">
        <v>324</v>
      </c>
      <c r="F91" s="51" t="s">
        <v>7</v>
      </c>
      <c r="G91" s="52" t="s">
        <v>124</v>
      </c>
      <c r="H91" s="62">
        <v>3</v>
      </c>
      <c r="I91" s="36">
        <v>0</v>
      </c>
      <c r="J91" s="63">
        <v>0</v>
      </c>
      <c r="K91" s="64">
        <v>0.20999999999999999</v>
      </c>
      <c r="L91" s="65">
        <v>0</v>
      </c>
      <c r="M91" s="12"/>
      <c r="N91" s="2"/>
      <c r="O91" s="2"/>
      <c r="P91" s="2"/>
      <c r="Q91" s="42">
        <f>IF(ISNUMBER(K91),IF(H91&gt;0,IF(I91&gt;0,J91,0),0),0)</f>
        <v>0</v>
      </c>
      <c r="R91" s="27">
        <f>IF(ISNUMBER(K91)=FALSE,J91,0)</f>
        <v>0</v>
      </c>
    </row>
    <row r="92">
      <c r="A92" s="9"/>
      <c r="B92" s="57" t="s">
        <v>80</v>
      </c>
      <c r="C92" s="1"/>
      <c r="D92" s="1"/>
      <c r="E92" s="58" t="s">
        <v>748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82</v>
      </c>
      <c r="C93" s="1"/>
      <c r="D93" s="1"/>
      <c r="E93" s="58" t="s">
        <v>316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84</v>
      </c>
      <c r="C94" s="1"/>
      <c r="D94" s="1"/>
      <c r="E94" s="58" t="s">
        <v>327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>
      <c r="A95" s="9"/>
      <c r="B95" s="59" t="s">
        <v>86</v>
      </c>
      <c r="C95" s="31"/>
      <c r="D95" s="31"/>
      <c r="E95" s="60" t="s">
        <v>87</v>
      </c>
      <c r="F95" s="31"/>
      <c r="G95" s="31"/>
      <c r="H95" s="61"/>
      <c r="I95" s="31"/>
      <c r="J95" s="61"/>
      <c r="K95" s="31"/>
      <c r="L95" s="31"/>
      <c r="M95" s="12"/>
      <c r="N95" s="2"/>
      <c r="O95" s="2"/>
      <c r="P95" s="2"/>
      <c r="Q95" s="2"/>
    </row>
    <row r="96" thickTop="1">
      <c r="A96" s="9"/>
      <c r="B96" s="50">
        <v>13</v>
      </c>
      <c r="C96" s="51" t="s">
        <v>749</v>
      </c>
      <c r="D96" s="51" t="s">
        <v>7</v>
      </c>
      <c r="E96" s="51" t="s">
        <v>750</v>
      </c>
      <c r="F96" s="51" t="s">
        <v>7</v>
      </c>
      <c r="G96" s="52" t="s">
        <v>124</v>
      </c>
      <c r="H96" s="62">
        <v>18</v>
      </c>
      <c r="I96" s="36">
        <v>0</v>
      </c>
      <c r="J96" s="63">
        <v>0</v>
      </c>
      <c r="K96" s="64">
        <v>0.20999999999999999</v>
      </c>
      <c r="L96" s="65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751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752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162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>
      <c r="A101" s="9"/>
      <c r="B101" s="50">
        <v>14</v>
      </c>
      <c r="C101" s="51" t="s">
        <v>328</v>
      </c>
      <c r="D101" s="51" t="s">
        <v>7</v>
      </c>
      <c r="E101" s="51" t="s">
        <v>329</v>
      </c>
      <c r="F101" s="51" t="s">
        <v>7</v>
      </c>
      <c r="G101" s="52" t="s">
        <v>131</v>
      </c>
      <c r="H101" s="62">
        <v>1.54</v>
      </c>
      <c r="I101" s="36">
        <v>0</v>
      </c>
      <c r="J101" s="63">
        <v>0</v>
      </c>
      <c r="K101" s="64">
        <v>0.20999999999999999</v>
      </c>
      <c r="L101" s="65">
        <v>0</v>
      </c>
      <c r="M101" s="12"/>
      <c r="N101" s="2"/>
      <c r="O101" s="2"/>
      <c r="P101" s="2"/>
      <c r="Q101" s="42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7" t="s">
        <v>80</v>
      </c>
      <c r="C102" s="1"/>
      <c r="D102" s="1"/>
      <c r="E102" s="58" t="s">
        <v>753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82</v>
      </c>
      <c r="C103" s="1"/>
      <c r="D103" s="1"/>
      <c r="E103" s="58" t="s">
        <v>754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7" t="s">
        <v>84</v>
      </c>
      <c r="C104" s="1"/>
      <c r="D104" s="1"/>
      <c r="E104" s="58" t="s">
        <v>331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thickBot="1">
      <c r="A105" s="9"/>
      <c r="B105" s="59" t="s">
        <v>86</v>
      </c>
      <c r="C105" s="31"/>
      <c r="D105" s="31"/>
      <c r="E105" s="60" t="s">
        <v>87</v>
      </c>
      <c r="F105" s="31"/>
      <c r="G105" s="31"/>
      <c r="H105" s="61"/>
      <c r="I105" s="31"/>
      <c r="J105" s="61"/>
      <c r="K105" s="31"/>
      <c r="L105" s="31"/>
      <c r="M105" s="12"/>
      <c r="N105" s="2"/>
      <c r="O105" s="2"/>
      <c r="P105" s="2"/>
      <c r="Q105" s="2"/>
    </row>
    <row r="106" thickTop="1">
      <c r="A106" s="9"/>
      <c r="B106" s="50">
        <v>15</v>
      </c>
      <c r="C106" s="51" t="s">
        <v>168</v>
      </c>
      <c r="D106" s="51" t="s">
        <v>7</v>
      </c>
      <c r="E106" s="51" t="s">
        <v>169</v>
      </c>
      <c r="F106" s="51" t="s">
        <v>7</v>
      </c>
      <c r="G106" s="52" t="s">
        <v>131</v>
      </c>
      <c r="H106" s="62">
        <v>50</v>
      </c>
      <c r="I106" s="36">
        <v>0</v>
      </c>
      <c r="J106" s="63">
        <v>0</v>
      </c>
      <c r="K106" s="64">
        <v>0.20999999999999999</v>
      </c>
      <c r="L106" s="65">
        <v>0</v>
      </c>
      <c r="M106" s="12"/>
      <c r="N106" s="2"/>
      <c r="O106" s="2"/>
      <c r="P106" s="2"/>
      <c r="Q106" s="42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7" t="s">
        <v>80</v>
      </c>
      <c r="C107" s="1"/>
      <c r="D107" s="1"/>
      <c r="E107" s="58" t="s">
        <v>448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7" t="s">
        <v>82</v>
      </c>
      <c r="C108" s="1"/>
      <c r="D108" s="1"/>
      <c r="E108" s="58" t="s">
        <v>739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>
      <c r="A109" s="9"/>
      <c r="B109" s="57" t="s">
        <v>84</v>
      </c>
      <c r="C109" s="1"/>
      <c r="D109" s="1"/>
      <c r="E109" s="58" t="s">
        <v>172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>
      <c r="A110" s="9"/>
      <c r="B110" s="59" t="s">
        <v>86</v>
      </c>
      <c r="C110" s="31"/>
      <c r="D110" s="31"/>
      <c r="E110" s="60" t="s">
        <v>87</v>
      </c>
      <c r="F110" s="31"/>
      <c r="G110" s="31"/>
      <c r="H110" s="61"/>
      <c r="I110" s="31"/>
      <c r="J110" s="61"/>
      <c r="K110" s="31"/>
      <c r="L110" s="31"/>
      <c r="M110" s="12"/>
      <c r="N110" s="2"/>
      <c r="O110" s="2"/>
      <c r="P110" s="2"/>
      <c r="Q110" s="2"/>
    </row>
    <row r="111" thickTop="1">
      <c r="A111" s="9"/>
      <c r="B111" s="50">
        <v>16</v>
      </c>
      <c r="C111" s="51" t="s">
        <v>178</v>
      </c>
      <c r="D111" s="51" t="s">
        <v>7</v>
      </c>
      <c r="E111" s="51" t="s">
        <v>179</v>
      </c>
      <c r="F111" s="51" t="s">
        <v>7</v>
      </c>
      <c r="G111" s="52" t="s">
        <v>131</v>
      </c>
      <c r="H111" s="62">
        <v>50</v>
      </c>
      <c r="I111" s="36">
        <v>0</v>
      </c>
      <c r="J111" s="63">
        <v>0</v>
      </c>
      <c r="K111" s="64">
        <v>0.20999999999999999</v>
      </c>
      <c r="L111" s="65"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57" t="s">
        <v>80</v>
      </c>
      <c r="C112" s="1"/>
      <c r="D112" s="1"/>
      <c r="E112" s="58" t="s">
        <v>180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7" t="s">
        <v>82</v>
      </c>
      <c r="C113" s="1"/>
      <c r="D113" s="1"/>
      <c r="E113" s="58" t="s">
        <v>739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84</v>
      </c>
      <c r="C114" s="1"/>
      <c r="D114" s="1"/>
      <c r="E114" s="58" t="s">
        <v>182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thickBot="1">
      <c r="A115" s="9"/>
      <c r="B115" s="59" t="s">
        <v>86</v>
      </c>
      <c r="C115" s="31"/>
      <c r="D115" s="31"/>
      <c r="E115" s="60" t="s">
        <v>87</v>
      </c>
      <c r="F115" s="31"/>
      <c r="G115" s="31"/>
      <c r="H115" s="61"/>
      <c r="I115" s="31"/>
      <c r="J115" s="61"/>
      <c r="K115" s="31"/>
      <c r="L115" s="31"/>
      <c r="M115" s="12"/>
      <c r="N115" s="2"/>
      <c r="O115" s="2"/>
      <c r="P115" s="2"/>
      <c r="Q115" s="2"/>
    </row>
    <row r="116" thickTop="1" thickBot="1" ht="25" customHeight="1">
      <c r="A116" s="9"/>
      <c r="B116" s="1"/>
      <c r="C116" s="66">
        <v>1</v>
      </c>
      <c r="D116" s="1"/>
      <c r="E116" s="66" t="s">
        <v>111</v>
      </c>
      <c r="F116" s="1"/>
      <c r="G116" s="67" t="s">
        <v>104</v>
      </c>
      <c r="H116" s="68">
        <v>0</v>
      </c>
      <c r="I116" s="67" t="s">
        <v>105</v>
      </c>
      <c r="J116" s="69">
        <f>(L116-H116)</f>
        <v>0</v>
      </c>
      <c r="K116" s="67" t="s">
        <v>106</v>
      </c>
      <c r="L116" s="70">
        <v>0</v>
      </c>
      <c r="M116" s="12"/>
      <c r="N116" s="2"/>
      <c r="O116" s="2"/>
      <c r="P116" s="2"/>
      <c r="Q116" s="42">
        <f>0+Q56+Q61+Q66+Q71+Q76+Q81+Q86+Q91+Q96+Q101+Q106+Q111</f>
        <v>0</v>
      </c>
      <c r="R116" s="27">
        <f>0+R56+R61+R66+R71+R76+R81+R86+R91+R96+R101+R106+R111</f>
        <v>0</v>
      </c>
      <c r="S116" s="71">
        <f>Q116*(1+J116)+R116</f>
        <v>0</v>
      </c>
    </row>
    <row r="117" thickTop="1" thickBot="1" ht="25" customHeight="1">
      <c r="A117" s="9"/>
      <c r="B117" s="72"/>
      <c r="C117" s="72"/>
      <c r="D117" s="72"/>
      <c r="E117" s="72"/>
      <c r="F117" s="72"/>
      <c r="G117" s="73" t="s">
        <v>107</v>
      </c>
      <c r="H117" s="74">
        <v>0</v>
      </c>
      <c r="I117" s="73" t="s">
        <v>108</v>
      </c>
      <c r="J117" s="75">
        <v>0</v>
      </c>
      <c r="K117" s="73" t="s">
        <v>109</v>
      </c>
      <c r="L117" s="76">
        <v>0</v>
      </c>
      <c r="M117" s="12"/>
      <c r="N117" s="2"/>
      <c r="O117" s="2"/>
      <c r="P117" s="2"/>
      <c r="Q117" s="2"/>
    </row>
    <row r="118" ht="40" customHeight="1">
      <c r="A118" s="9"/>
      <c r="B118" s="80" t="s">
        <v>481</v>
      </c>
      <c r="C118" s="1"/>
      <c r="D118" s="1"/>
      <c r="E118" s="1"/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>
      <c r="A119" s="9"/>
      <c r="B119" s="50">
        <v>17</v>
      </c>
      <c r="C119" s="51" t="s">
        <v>482</v>
      </c>
      <c r="D119" s="51" t="s">
        <v>7</v>
      </c>
      <c r="E119" s="51" t="s">
        <v>483</v>
      </c>
      <c r="F119" s="51" t="s">
        <v>7</v>
      </c>
      <c r="G119" s="52" t="s">
        <v>124</v>
      </c>
      <c r="H119" s="53">
        <v>3.4039999999999999</v>
      </c>
      <c r="I119" s="25">
        <v>0</v>
      </c>
      <c r="J119" s="54">
        <v>0</v>
      </c>
      <c r="K119" s="55">
        <v>0.20999999999999999</v>
      </c>
      <c r="L119" s="56"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80</v>
      </c>
      <c r="C120" s="1"/>
      <c r="D120" s="1"/>
      <c r="E120" s="58" t="s">
        <v>755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82</v>
      </c>
      <c r="C121" s="1"/>
      <c r="D121" s="1"/>
      <c r="E121" s="58" t="s">
        <v>756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84</v>
      </c>
      <c r="C122" s="1"/>
      <c r="D122" s="1"/>
      <c r="E122" s="58" t="s">
        <v>486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86</v>
      </c>
      <c r="C123" s="31"/>
      <c r="D123" s="31"/>
      <c r="E123" s="60" t="s">
        <v>87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18</v>
      </c>
      <c r="C124" s="51" t="s">
        <v>487</v>
      </c>
      <c r="D124" s="51" t="s">
        <v>7</v>
      </c>
      <c r="E124" s="51" t="s">
        <v>488</v>
      </c>
      <c r="F124" s="51" t="s">
        <v>7</v>
      </c>
      <c r="G124" s="52" t="s">
        <v>118</v>
      </c>
      <c r="H124" s="62">
        <v>0.80200000000000005</v>
      </c>
      <c r="I124" s="36">
        <v>0</v>
      </c>
      <c r="J124" s="63">
        <v>0</v>
      </c>
      <c r="K124" s="64">
        <v>0.20999999999999999</v>
      </c>
      <c r="L124" s="65"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80</v>
      </c>
      <c r="C125" s="1"/>
      <c r="D125" s="1"/>
      <c r="E125" s="58" t="s">
        <v>757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82</v>
      </c>
      <c r="C126" s="1"/>
      <c r="D126" s="1"/>
      <c r="E126" s="58" t="s">
        <v>758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84</v>
      </c>
      <c r="C127" s="1"/>
      <c r="D127" s="1"/>
      <c r="E127" s="58" t="s">
        <v>491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86</v>
      </c>
      <c r="C128" s="31"/>
      <c r="D128" s="31"/>
      <c r="E128" s="60" t="s">
        <v>87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3</v>
      </c>
      <c r="D129" s="1"/>
      <c r="E129" s="66" t="s">
        <v>467</v>
      </c>
      <c r="F129" s="1"/>
      <c r="G129" s="67" t="s">
        <v>104</v>
      </c>
      <c r="H129" s="68">
        <v>0</v>
      </c>
      <c r="I129" s="67" t="s">
        <v>105</v>
      </c>
      <c r="J129" s="69">
        <f>(L129-H129)</f>
        <v>0</v>
      </c>
      <c r="K129" s="67" t="s">
        <v>106</v>
      </c>
      <c r="L129" s="70">
        <v>0</v>
      </c>
      <c r="M129" s="12"/>
      <c r="N129" s="2"/>
      <c r="O129" s="2"/>
      <c r="P129" s="2"/>
      <c r="Q129" s="42">
        <f>0+Q119+Q124</f>
        <v>0</v>
      </c>
      <c r="R129" s="27">
        <f>0+R119+R124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107</v>
      </c>
      <c r="H130" s="74">
        <v>0</v>
      </c>
      <c r="I130" s="73" t="s">
        <v>108</v>
      </c>
      <c r="J130" s="75">
        <v>0</v>
      </c>
      <c r="K130" s="73" t="s">
        <v>109</v>
      </c>
      <c r="L130" s="76">
        <v>0</v>
      </c>
      <c r="M130" s="12"/>
      <c r="N130" s="2"/>
      <c r="O130" s="2"/>
      <c r="P130" s="2"/>
      <c r="Q130" s="2"/>
    </row>
    <row r="131" ht="40" customHeight="1">
      <c r="A131" s="9"/>
      <c r="B131" s="80" t="s">
        <v>332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0">
        <v>19</v>
      </c>
      <c r="C132" s="51" t="s">
        <v>708</v>
      </c>
      <c r="D132" s="51" t="s">
        <v>7</v>
      </c>
      <c r="E132" s="51" t="s">
        <v>709</v>
      </c>
      <c r="F132" s="51" t="s">
        <v>7</v>
      </c>
      <c r="G132" s="52" t="s">
        <v>124</v>
      </c>
      <c r="H132" s="53">
        <v>1.1539999999999999</v>
      </c>
      <c r="I132" s="25">
        <v>0</v>
      </c>
      <c r="J132" s="54">
        <v>0</v>
      </c>
      <c r="K132" s="55">
        <v>0.20999999999999999</v>
      </c>
      <c r="L132" s="56"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80</v>
      </c>
      <c r="C133" s="1"/>
      <c r="D133" s="1"/>
      <c r="E133" s="58" t="s">
        <v>710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82</v>
      </c>
      <c r="C134" s="1"/>
      <c r="D134" s="1"/>
      <c r="E134" s="58" t="s">
        <v>759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84</v>
      </c>
      <c r="C135" s="1"/>
      <c r="D135" s="1"/>
      <c r="E135" s="58" t="s">
        <v>337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86</v>
      </c>
      <c r="C136" s="31"/>
      <c r="D136" s="31"/>
      <c r="E136" s="60" t="s">
        <v>87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66">
        <v>4</v>
      </c>
      <c r="D137" s="1"/>
      <c r="E137" s="66" t="s">
        <v>304</v>
      </c>
      <c r="F137" s="1"/>
      <c r="G137" s="67" t="s">
        <v>104</v>
      </c>
      <c r="H137" s="68">
        <v>0</v>
      </c>
      <c r="I137" s="67" t="s">
        <v>105</v>
      </c>
      <c r="J137" s="69">
        <f>(L137-H137)</f>
        <v>0</v>
      </c>
      <c r="K137" s="67" t="s">
        <v>106</v>
      </c>
      <c r="L137" s="70">
        <v>0</v>
      </c>
      <c r="M137" s="12"/>
      <c r="N137" s="2"/>
      <c r="O137" s="2"/>
      <c r="P137" s="2"/>
      <c r="Q137" s="42">
        <f>0+Q132</f>
        <v>0</v>
      </c>
      <c r="R137" s="27">
        <f>0+R132</f>
        <v>0</v>
      </c>
      <c r="S137" s="71">
        <f>Q137*(1+J137)+R137</f>
        <v>0</v>
      </c>
    </row>
    <row r="138" thickTop="1" thickBot="1" ht="25" customHeight="1">
      <c r="A138" s="9"/>
      <c r="B138" s="72"/>
      <c r="C138" s="72"/>
      <c r="D138" s="72"/>
      <c r="E138" s="72"/>
      <c r="F138" s="72"/>
      <c r="G138" s="73" t="s">
        <v>107</v>
      </c>
      <c r="H138" s="74">
        <v>0</v>
      </c>
      <c r="I138" s="73" t="s">
        <v>108</v>
      </c>
      <c r="J138" s="75">
        <v>0</v>
      </c>
      <c r="K138" s="73" t="s">
        <v>109</v>
      </c>
      <c r="L138" s="76">
        <v>0</v>
      </c>
      <c r="M138" s="12"/>
      <c r="N138" s="2"/>
      <c r="O138" s="2"/>
      <c r="P138" s="2"/>
      <c r="Q138" s="2"/>
    </row>
    <row r="139" ht="40" customHeight="1">
      <c r="A139" s="9"/>
      <c r="B139" s="80" t="s">
        <v>422</v>
      </c>
      <c r="C139" s="1"/>
      <c r="D139" s="1"/>
      <c r="E139" s="1"/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0">
        <v>20</v>
      </c>
      <c r="C140" s="51" t="s">
        <v>760</v>
      </c>
      <c r="D140" s="51" t="s">
        <v>7</v>
      </c>
      <c r="E140" s="51" t="s">
        <v>761</v>
      </c>
      <c r="F140" s="51" t="s">
        <v>7</v>
      </c>
      <c r="G140" s="52" t="s">
        <v>131</v>
      </c>
      <c r="H140" s="53">
        <v>120</v>
      </c>
      <c r="I140" s="25">
        <v>0</v>
      </c>
      <c r="J140" s="54">
        <v>0</v>
      </c>
      <c r="K140" s="55">
        <v>0.20999999999999999</v>
      </c>
      <c r="L140" s="56">
        <v>0</v>
      </c>
      <c r="M140" s="12"/>
      <c r="N140" s="2"/>
      <c r="O140" s="2"/>
      <c r="P140" s="2"/>
      <c r="Q140" s="42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7" t="s">
        <v>80</v>
      </c>
      <c r="C141" s="1"/>
      <c r="D141" s="1"/>
      <c r="E141" s="58" t="s">
        <v>762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>
      <c r="A142" s="9"/>
      <c r="B142" s="57" t="s">
        <v>82</v>
      </c>
      <c r="C142" s="1"/>
      <c r="D142" s="1"/>
      <c r="E142" s="58" t="s">
        <v>763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84</v>
      </c>
      <c r="C143" s="1"/>
      <c r="D143" s="1"/>
      <c r="E143" s="58" t="s">
        <v>427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thickBot="1">
      <c r="A144" s="9"/>
      <c r="B144" s="59" t="s">
        <v>86</v>
      </c>
      <c r="C144" s="31"/>
      <c r="D144" s="31"/>
      <c r="E144" s="60" t="s">
        <v>87</v>
      </c>
      <c r="F144" s="31"/>
      <c r="G144" s="31"/>
      <c r="H144" s="61"/>
      <c r="I144" s="31"/>
      <c r="J144" s="61"/>
      <c r="K144" s="31"/>
      <c r="L144" s="31"/>
      <c r="M144" s="12"/>
      <c r="N144" s="2"/>
      <c r="O144" s="2"/>
      <c r="P144" s="2"/>
      <c r="Q144" s="2"/>
    </row>
    <row r="145" thickTop="1">
      <c r="A145" s="9"/>
      <c r="B145" s="50">
        <v>21</v>
      </c>
      <c r="C145" s="51" t="s">
        <v>563</v>
      </c>
      <c r="D145" s="51" t="s">
        <v>7</v>
      </c>
      <c r="E145" s="51" t="s">
        <v>564</v>
      </c>
      <c r="F145" s="51" t="s">
        <v>7</v>
      </c>
      <c r="G145" s="52" t="s">
        <v>131</v>
      </c>
      <c r="H145" s="62">
        <v>10</v>
      </c>
      <c r="I145" s="36">
        <v>0</v>
      </c>
      <c r="J145" s="63">
        <v>0</v>
      </c>
      <c r="K145" s="64">
        <v>0.20999999999999999</v>
      </c>
      <c r="L145" s="65">
        <v>0</v>
      </c>
      <c r="M145" s="12"/>
      <c r="N145" s="2"/>
      <c r="O145" s="2"/>
      <c r="P145" s="2"/>
      <c r="Q145" s="42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57" t="s">
        <v>80</v>
      </c>
      <c r="C146" s="1"/>
      <c r="D146" s="1"/>
      <c r="E146" s="58" t="s">
        <v>764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>
      <c r="A147" s="9"/>
      <c r="B147" s="57" t="s">
        <v>82</v>
      </c>
      <c r="C147" s="1"/>
      <c r="D147" s="1"/>
      <c r="E147" s="58" t="s">
        <v>390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84</v>
      </c>
      <c r="C148" s="1"/>
      <c r="D148" s="1"/>
      <c r="E148" s="58" t="s">
        <v>427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thickBot="1">
      <c r="A149" s="9"/>
      <c r="B149" s="59" t="s">
        <v>86</v>
      </c>
      <c r="C149" s="31"/>
      <c r="D149" s="31"/>
      <c r="E149" s="60" t="s">
        <v>87</v>
      </c>
      <c r="F149" s="31"/>
      <c r="G149" s="31"/>
      <c r="H149" s="61"/>
      <c r="I149" s="31"/>
      <c r="J149" s="61"/>
      <c r="K149" s="31"/>
      <c r="L149" s="31"/>
      <c r="M149" s="12"/>
      <c r="N149" s="2"/>
      <c r="O149" s="2"/>
      <c r="P149" s="2"/>
      <c r="Q149" s="2"/>
    </row>
    <row r="150" thickTop="1">
      <c r="A150" s="9"/>
      <c r="B150" s="50">
        <v>22</v>
      </c>
      <c r="C150" s="51" t="s">
        <v>765</v>
      </c>
      <c r="D150" s="51" t="s">
        <v>7</v>
      </c>
      <c r="E150" s="51" t="s">
        <v>766</v>
      </c>
      <c r="F150" s="51" t="s">
        <v>7</v>
      </c>
      <c r="G150" s="52" t="s">
        <v>222</v>
      </c>
      <c r="H150" s="62">
        <v>4</v>
      </c>
      <c r="I150" s="36">
        <v>0</v>
      </c>
      <c r="J150" s="63">
        <v>0</v>
      </c>
      <c r="K150" s="64">
        <v>0.20999999999999999</v>
      </c>
      <c r="L150" s="65"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57" t="s">
        <v>80</v>
      </c>
      <c r="C151" s="1"/>
      <c r="D151" s="1"/>
      <c r="E151" s="58" t="s">
        <v>767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>
      <c r="A152" s="9"/>
      <c r="B152" s="57" t="s">
        <v>82</v>
      </c>
      <c r="C152" s="1"/>
      <c r="D152" s="1"/>
      <c r="E152" s="58" t="s">
        <v>506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>
      <c r="A153" s="9"/>
      <c r="B153" s="57" t="s">
        <v>84</v>
      </c>
      <c r="C153" s="1"/>
      <c r="D153" s="1"/>
      <c r="E153" s="58" t="s">
        <v>768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thickBot="1">
      <c r="A154" s="9"/>
      <c r="B154" s="59" t="s">
        <v>86</v>
      </c>
      <c r="C154" s="31"/>
      <c r="D154" s="31"/>
      <c r="E154" s="60" t="s">
        <v>87</v>
      </c>
      <c r="F154" s="31"/>
      <c r="G154" s="31"/>
      <c r="H154" s="61"/>
      <c r="I154" s="31"/>
      <c r="J154" s="61"/>
      <c r="K154" s="31"/>
      <c r="L154" s="31"/>
      <c r="M154" s="12"/>
      <c r="N154" s="2"/>
      <c r="O154" s="2"/>
      <c r="P154" s="2"/>
      <c r="Q154" s="2"/>
    </row>
    <row r="155" thickTop="1" thickBot="1" ht="25" customHeight="1">
      <c r="A155" s="9"/>
      <c r="B155" s="1"/>
      <c r="C155" s="66">
        <v>6</v>
      </c>
      <c r="D155" s="1"/>
      <c r="E155" s="66" t="s">
        <v>418</v>
      </c>
      <c r="F155" s="1"/>
      <c r="G155" s="67" t="s">
        <v>104</v>
      </c>
      <c r="H155" s="68">
        <v>0</v>
      </c>
      <c r="I155" s="67" t="s">
        <v>105</v>
      </c>
      <c r="J155" s="69">
        <f>(L155-H155)</f>
        <v>0</v>
      </c>
      <c r="K155" s="67" t="s">
        <v>106</v>
      </c>
      <c r="L155" s="70">
        <v>0</v>
      </c>
      <c r="M155" s="12"/>
      <c r="N155" s="2"/>
      <c r="O155" s="2"/>
      <c r="P155" s="2"/>
      <c r="Q155" s="42">
        <f>0+Q140+Q145+Q150</f>
        <v>0</v>
      </c>
      <c r="R155" s="27">
        <f>0+R140+R145+R150</f>
        <v>0</v>
      </c>
      <c r="S155" s="71">
        <f>Q155*(1+J155)+R155</f>
        <v>0</v>
      </c>
    </row>
    <row r="156" thickTop="1" thickBot="1" ht="25" customHeight="1">
      <c r="A156" s="9"/>
      <c r="B156" s="72"/>
      <c r="C156" s="72"/>
      <c r="D156" s="72"/>
      <c r="E156" s="72"/>
      <c r="F156" s="72"/>
      <c r="G156" s="73" t="s">
        <v>107</v>
      </c>
      <c r="H156" s="74">
        <v>0</v>
      </c>
      <c r="I156" s="73" t="s">
        <v>108</v>
      </c>
      <c r="J156" s="75">
        <v>0</v>
      </c>
      <c r="K156" s="73" t="s">
        <v>109</v>
      </c>
      <c r="L156" s="76">
        <v>0</v>
      </c>
      <c r="M156" s="12"/>
      <c r="N156" s="2"/>
      <c r="O156" s="2"/>
      <c r="P156" s="2"/>
      <c r="Q156" s="2"/>
    </row>
    <row r="157" ht="40" customHeight="1">
      <c r="A157" s="9"/>
      <c r="B157" s="80" t="s">
        <v>343</v>
      </c>
      <c r="C157" s="1"/>
      <c r="D157" s="1"/>
      <c r="E157" s="1"/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>
      <c r="A158" s="9"/>
      <c r="B158" s="50">
        <v>23</v>
      </c>
      <c r="C158" s="51" t="s">
        <v>769</v>
      </c>
      <c r="D158" s="51" t="s">
        <v>7</v>
      </c>
      <c r="E158" s="51" t="s">
        <v>770</v>
      </c>
      <c r="F158" s="51" t="s">
        <v>7</v>
      </c>
      <c r="G158" s="52" t="s">
        <v>131</v>
      </c>
      <c r="H158" s="53">
        <v>2</v>
      </c>
      <c r="I158" s="25">
        <v>0</v>
      </c>
      <c r="J158" s="54">
        <v>0</v>
      </c>
      <c r="K158" s="55">
        <v>0.20999999999999999</v>
      </c>
      <c r="L158" s="56">
        <v>0</v>
      </c>
      <c r="M158" s="12"/>
      <c r="N158" s="2"/>
      <c r="O158" s="2"/>
      <c r="P158" s="2"/>
      <c r="Q158" s="42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57" t="s">
        <v>80</v>
      </c>
      <c r="C159" s="1"/>
      <c r="D159" s="1"/>
      <c r="E159" s="58" t="s">
        <v>771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82</v>
      </c>
      <c r="C160" s="1"/>
      <c r="D160" s="1"/>
      <c r="E160" s="58" t="s">
        <v>264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>
      <c r="A161" s="9"/>
      <c r="B161" s="57" t="s">
        <v>84</v>
      </c>
      <c r="C161" s="1"/>
      <c r="D161" s="1"/>
      <c r="E161" s="58" t="s">
        <v>772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thickBot="1">
      <c r="A162" s="9"/>
      <c r="B162" s="59" t="s">
        <v>86</v>
      </c>
      <c r="C162" s="31"/>
      <c r="D162" s="31"/>
      <c r="E162" s="60" t="s">
        <v>87</v>
      </c>
      <c r="F162" s="31"/>
      <c r="G162" s="31"/>
      <c r="H162" s="61"/>
      <c r="I162" s="31"/>
      <c r="J162" s="61"/>
      <c r="K162" s="31"/>
      <c r="L162" s="31"/>
      <c r="M162" s="12"/>
      <c r="N162" s="2"/>
      <c r="O162" s="2"/>
      <c r="P162" s="2"/>
      <c r="Q162" s="2"/>
    </row>
    <row r="163" thickTop="1" thickBot="1" ht="25" customHeight="1">
      <c r="A163" s="9"/>
      <c r="B163" s="1"/>
      <c r="C163" s="66">
        <v>7</v>
      </c>
      <c r="D163" s="1"/>
      <c r="E163" s="66" t="s">
        <v>305</v>
      </c>
      <c r="F163" s="1"/>
      <c r="G163" s="67" t="s">
        <v>104</v>
      </c>
      <c r="H163" s="68">
        <v>0</v>
      </c>
      <c r="I163" s="67" t="s">
        <v>105</v>
      </c>
      <c r="J163" s="69">
        <f>(L163-H163)</f>
        <v>0</v>
      </c>
      <c r="K163" s="67" t="s">
        <v>106</v>
      </c>
      <c r="L163" s="70">
        <v>0</v>
      </c>
      <c r="M163" s="12"/>
      <c r="N163" s="2"/>
      <c r="O163" s="2"/>
      <c r="P163" s="2"/>
      <c r="Q163" s="42">
        <f>0+Q158</f>
        <v>0</v>
      </c>
      <c r="R163" s="27">
        <f>0+R158</f>
        <v>0</v>
      </c>
      <c r="S163" s="71">
        <f>Q163*(1+J163)+R163</f>
        <v>0</v>
      </c>
    </row>
    <row r="164" thickTop="1" thickBot="1" ht="25" customHeight="1">
      <c r="A164" s="9"/>
      <c r="B164" s="72"/>
      <c r="C164" s="72"/>
      <c r="D164" s="72"/>
      <c r="E164" s="72"/>
      <c r="F164" s="72"/>
      <c r="G164" s="73" t="s">
        <v>107</v>
      </c>
      <c r="H164" s="74">
        <v>0</v>
      </c>
      <c r="I164" s="73" t="s">
        <v>108</v>
      </c>
      <c r="J164" s="75">
        <v>0</v>
      </c>
      <c r="K164" s="73" t="s">
        <v>109</v>
      </c>
      <c r="L164" s="76">
        <v>0</v>
      </c>
      <c r="M164" s="12"/>
      <c r="N164" s="2"/>
      <c r="O164" s="2"/>
      <c r="P164" s="2"/>
      <c r="Q164" s="2"/>
    </row>
    <row r="165" ht="40" customHeight="1">
      <c r="A165" s="9"/>
      <c r="B165" s="80" t="s">
        <v>349</v>
      </c>
      <c r="C165" s="1"/>
      <c r="D165" s="1"/>
      <c r="E165" s="1"/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>
      <c r="A166" s="9"/>
      <c r="B166" s="50">
        <v>24</v>
      </c>
      <c r="C166" s="51" t="s">
        <v>350</v>
      </c>
      <c r="D166" s="51" t="s">
        <v>7</v>
      </c>
      <c r="E166" s="51" t="s">
        <v>351</v>
      </c>
      <c r="F166" s="51" t="s">
        <v>7</v>
      </c>
      <c r="G166" s="52" t="s">
        <v>101</v>
      </c>
      <c r="H166" s="53">
        <v>1</v>
      </c>
      <c r="I166" s="25">
        <v>0</v>
      </c>
      <c r="J166" s="54">
        <v>0</v>
      </c>
      <c r="K166" s="55">
        <v>0.20999999999999999</v>
      </c>
      <c r="L166" s="56">
        <v>0</v>
      </c>
      <c r="M166" s="12"/>
      <c r="N166" s="2"/>
      <c r="O166" s="2"/>
      <c r="P166" s="2"/>
      <c r="Q166" s="42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57" t="s">
        <v>80</v>
      </c>
      <c r="C167" s="1"/>
      <c r="D167" s="1"/>
      <c r="E167" s="58" t="s">
        <v>616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>
      <c r="A168" s="9"/>
      <c r="B168" s="57" t="s">
        <v>82</v>
      </c>
      <c r="C168" s="1"/>
      <c r="D168" s="1"/>
      <c r="E168" s="58" t="s">
        <v>83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>
      <c r="A169" s="9"/>
      <c r="B169" s="57" t="s">
        <v>84</v>
      </c>
      <c r="C169" s="1"/>
      <c r="D169" s="1"/>
      <c r="E169" s="58" t="s">
        <v>353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thickBot="1">
      <c r="A170" s="9"/>
      <c r="B170" s="59" t="s">
        <v>86</v>
      </c>
      <c r="C170" s="31"/>
      <c r="D170" s="31"/>
      <c r="E170" s="60" t="s">
        <v>87</v>
      </c>
      <c r="F170" s="31"/>
      <c r="G170" s="31"/>
      <c r="H170" s="61"/>
      <c r="I170" s="31"/>
      <c r="J170" s="61"/>
      <c r="K170" s="31"/>
      <c r="L170" s="31"/>
      <c r="M170" s="12"/>
      <c r="N170" s="2"/>
      <c r="O170" s="2"/>
      <c r="P170" s="2"/>
      <c r="Q170" s="2"/>
    </row>
    <row r="171" thickTop="1" thickBot="1" ht="25" customHeight="1">
      <c r="A171" s="9"/>
      <c r="B171" s="1"/>
      <c r="C171" s="66">
        <v>8</v>
      </c>
      <c r="D171" s="1"/>
      <c r="E171" s="66" t="s">
        <v>306</v>
      </c>
      <c r="F171" s="1"/>
      <c r="G171" s="67" t="s">
        <v>104</v>
      </c>
      <c r="H171" s="68">
        <v>0</v>
      </c>
      <c r="I171" s="67" t="s">
        <v>105</v>
      </c>
      <c r="J171" s="69">
        <f>(L171-H171)</f>
        <v>0</v>
      </c>
      <c r="K171" s="67" t="s">
        <v>106</v>
      </c>
      <c r="L171" s="70">
        <v>0</v>
      </c>
      <c r="M171" s="12"/>
      <c r="N171" s="2"/>
      <c r="O171" s="2"/>
      <c r="P171" s="2"/>
      <c r="Q171" s="42">
        <f>0+Q166</f>
        <v>0</v>
      </c>
      <c r="R171" s="27">
        <f>0+R166</f>
        <v>0</v>
      </c>
      <c r="S171" s="71">
        <f>Q171*(1+J171)+R171</f>
        <v>0</v>
      </c>
    </row>
    <row r="172" thickTop="1" thickBot="1" ht="25" customHeight="1">
      <c r="A172" s="9"/>
      <c r="B172" s="72"/>
      <c r="C172" s="72"/>
      <c r="D172" s="72"/>
      <c r="E172" s="72"/>
      <c r="F172" s="72"/>
      <c r="G172" s="73" t="s">
        <v>107</v>
      </c>
      <c r="H172" s="74">
        <v>0</v>
      </c>
      <c r="I172" s="73" t="s">
        <v>108</v>
      </c>
      <c r="J172" s="75">
        <v>0</v>
      </c>
      <c r="K172" s="73" t="s">
        <v>109</v>
      </c>
      <c r="L172" s="76">
        <v>0</v>
      </c>
      <c r="M172" s="12"/>
      <c r="N172" s="2"/>
      <c r="O172" s="2"/>
      <c r="P172" s="2"/>
      <c r="Q172" s="2"/>
    </row>
    <row r="173" ht="40" customHeight="1">
      <c r="A173" s="9"/>
      <c r="B173" s="80" t="s">
        <v>219</v>
      </c>
      <c r="C173" s="1"/>
      <c r="D173" s="1"/>
      <c r="E173" s="1"/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>
      <c r="A174" s="9"/>
      <c r="B174" s="50">
        <v>25</v>
      </c>
      <c r="C174" s="51" t="s">
        <v>363</v>
      </c>
      <c r="D174" s="51" t="s">
        <v>7</v>
      </c>
      <c r="E174" s="51" t="s">
        <v>364</v>
      </c>
      <c r="F174" s="51" t="s">
        <v>7</v>
      </c>
      <c r="G174" s="52" t="s">
        <v>222</v>
      </c>
      <c r="H174" s="53">
        <v>15</v>
      </c>
      <c r="I174" s="25">
        <v>0</v>
      </c>
      <c r="J174" s="54">
        <v>0</v>
      </c>
      <c r="K174" s="55">
        <v>0.20999999999999999</v>
      </c>
      <c r="L174" s="56"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57" t="s">
        <v>80</v>
      </c>
      <c r="C175" s="1"/>
      <c r="D175" s="1"/>
      <c r="E175" s="58" t="s">
        <v>773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>
      <c r="A176" s="9"/>
      <c r="B176" s="57" t="s">
        <v>82</v>
      </c>
      <c r="C176" s="1"/>
      <c r="D176" s="1"/>
      <c r="E176" s="58" t="s">
        <v>774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84</v>
      </c>
      <c r="C177" s="1"/>
      <c r="D177" s="1"/>
      <c r="E177" s="58" t="s">
        <v>367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thickBot="1">
      <c r="A178" s="9"/>
      <c r="B178" s="59" t="s">
        <v>86</v>
      </c>
      <c r="C178" s="31"/>
      <c r="D178" s="31"/>
      <c r="E178" s="60" t="s">
        <v>87</v>
      </c>
      <c r="F178" s="31"/>
      <c r="G178" s="31"/>
      <c r="H178" s="61"/>
      <c r="I178" s="31"/>
      <c r="J178" s="61"/>
      <c r="K178" s="31"/>
      <c r="L178" s="31"/>
      <c r="M178" s="12"/>
      <c r="N178" s="2"/>
      <c r="O178" s="2"/>
      <c r="P178" s="2"/>
      <c r="Q178" s="2"/>
    </row>
    <row r="179" thickTop="1">
      <c r="A179" s="9"/>
      <c r="B179" s="50">
        <v>26</v>
      </c>
      <c r="C179" s="51" t="s">
        <v>503</v>
      </c>
      <c r="D179" s="51" t="s">
        <v>7</v>
      </c>
      <c r="E179" s="51" t="s">
        <v>504</v>
      </c>
      <c r="F179" s="51" t="s">
        <v>7</v>
      </c>
      <c r="G179" s="52" t="s">
        <v>101</v>
      </c>
      <c r="H179" s="62">
        <v>1</v>
      </c>
      <c r="I179" s="36">
        <v>0</v>
      </c>
      <c r="J179" s="63">
        <v>0</v>
      </c>
      <c r="K179" s="64">
        <v>0.20999999999999999</v>
      </c>
      <c r="L179" s="65">
        <v>0</v>
      </c>
      <c r="M179" s="12"/>
      <c r="N179" s="2"/>
      <c r="O179" s="2"/>
      <c r="P179" s="2"/>
      <c r="Q179" s="42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57" t="s">
        <v>80</v>
      </c>
      <c r="C180" s="1"/>
      <c r="D180" s="1"/>
      <c r="E180" s="58" t="s">
        <v>775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>
      <c r="A181" s="9"/>
      <c r="B181" s="57" t="s">
        <v>82</v>
      </c>
      <c r="C181" s="1"/>
      <c r="D181" s="1"/>
      <c r="E181" s="58" t="s">
        <v>83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84</v>
      </c>
      <c r="C182" s="1"/>
      <c r="D182" s="1"/>
      <c r="E182" s="58" t="s">
        <v>7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thickBot="1">
      <c r="A183" s="9"/>
      <c r="B183" s="59" t="s">
        <v>86</v>
      </c>
      <c r="C183" s="31"/>
      <c r="D183" s="31"/>
      <c r="E183" s="60" t="s">
        <v>87</v>
      </c>
      <c r="F183" s="31"/>
      <c r="G183" s="31"/>
      <c r="H183" s="61"/>
      <c r="I183" s="31"/>
      <c r="J183" s="61"/>
      <c r="K183" s="31"/>
      <c r="L183" s="31"/>
      <c r="M183" s="12"/>
      <c r="N183" s="2"/>
      <c r="O183" s="2"/>
      <c r="P183" s="2"/>
      <c r="Q183" s="2"/>
    </row>
    <row r="184" thickTop="1">
      <c r="A184" s="9"/>
      <c r="B184" s="50">
        <v>27</v>
      </c>
      <c r="C184" s="51" t="s">
        <v>776</v>
      </c>
      <c r="D184" s="51" t="s">
        <v>7</v>
      </c>
      <c r="E184" s="51" t="s">
        <v>777</v>
      </c>
      <c r="F184" s="51" t="s">
        <v>7</v>
      </c>
      <c r="G184" s="52" t="s">
        <v>222</v>
      </c>
      <c r="H184" s="62">
        <v>5</v>
      </c>
      <c r="I184" s="36">
        <v>0</v>
      </c>
      <c r="J184" s="63">
        <v>0</v>
      </c>
      <c r="K184" s="64">
        <v>0.20999999999999999</v>
      </c>
      <c r="L184" s="65">
        <v>0</v>
      </c>
      <c r="M184" s="12"/>
      <c r="N184" s="2"/>
      <c r="O184" s="2"/>
      <c r="P184" s="2"/>
      <c r="Q184" s="42">
        <f>IF(ISNUMBER(K184),IF(H184&gt;0,IF(I184&gt;0,J184,0),0),0)</f>
        <v>0</v>
      </c>
      <c r="R184" s="27">
        <f>IF(ISNUMBER(K184)=FALSE,J184,0)</f>
        <v>0</v>
      </c>
    </row>
    <row r="185">
      <c r="A185" s="9"/>
      <c r="B185" s="57" t="s">
        <v>80</v>
      </c>
      <c r="C185" s="1"/>
      <c r="D185" s="1"/>
      <c r="E185" s="58" t="s">
        <v>778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>
      <c r="A186" s="9"/>
      <c r="B186" s="57" t="s">
        <v>82</v>
      </c>
      <c r="C186" s="1"/>
      <c r="D186" s="1"/>
      <c r="E186" s="58" t="s">
        <v>615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84</v>
      </c>
      <c r="C187" s="1"/>
      <c r="D187" s="1"/>
      <c r="E187" s="58" t="s">
        <v>779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thickBot="1">
      <c r="A188" s="9"/>
      <c r="B188" s="59" t="s">
        <v>86</v>
      </c>
      <c r="C188" s="31"/>
      <c r="D188" s="31"/>
      <c r="E188" s="60" t="s">
        <v>87</v>
      </c>
      <c r="F188" s="31"/>
      <c r="G188" s="31"/>
      <c r="H188" s="61"/>
      <c r="I188" s="31"/>
      <c r="J188" s="61"/>
      <c r="K188" s="31"/>
      <c r="L188" s="31"/>
      <c r="M188" s="12"/>
      <c r="N188" s="2"/>
      <c r="O188" s="2"/>
      <c r="P188" s="2"/>
      <c r="Q188" s="2"/>
    </row>
    <row r="189" thickTop="1">
      <c r="A189" s="9"/>
      <c r="B189" s="50">
        <v>28</v>
      </c>
      <c r="C189" s="51" t="s">
        <v>780</v>
      </c>
      <c r="D189" s="51" t="s">
        <v>7</v>
      </c>
      <c r="E189" s="51" t="s">
        <v>781</v>
      </c>
      <c r="F189" s="51" t="s">
        <v>7</v>
      </c>
      <c r="G189" s="52" t="s">
        <v>222</v>
      </c>
      <c r="H189" s="62">
        <v>4</v>
      </c>
      <c r="I189" s="36">
        <v>0</v>
      </c>
      <c r="J189" s="63">
        <v>0</v>
      </c>
      <c r="K189" s="64">
        <v>0.20999999999999999</v>
      </c>
      <c r="L189" s="65">
        <v>0</v>
      </c>
      <c r="M189" s="12"/>
      <c r="N189" s="2"/>
      <c r="O189" s="2"/>
      <c r="P189" s="2"/>
      <c r="Q189" s="42">
        <f>IF(ISNUMBER(K189),IF(H189&gt;0,IF(I189&gt;0,J189,0),0),0)</f>
        <v>0</v>
      </c>
      <c r="R189" s="27">
        <f>IF(ISNUMBER(K189)=FALSE,J189,0)</f>
        <v>0</v>
      </c>
    </row>
    <row r="190">
      <c r="A190" s="9"/>
      <c r="B190" s="57" t="s">
        <v>80</v>
      </c>
      <c r="C190" s="1"/>
      <c r="D190" s="1"/>
      <c r="E190" s="58" t="s">
        <v>782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>
      <c r="A191" s="9"/>
      <c r="B191" s="57" t="s">
        <v>82</v>
      </c>
      <c r="C191" s="1"/>
      <c r="D191" s="1"/>
      <c r="E191" s="58" t="s">
        <v>506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84</v>
      </c>
      <c r="C192" s="1"/>
      <c r="D192" s="1"/>
      <c r="E192" s="58" t="s">
        <v>296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thickBot="1">
      <c r="A193" s="9"/>
      <c r="B193" s="59" t="s">
        <v>86</v>
      </c>
      <c r="C193" s="31"/>
      <c r="D193" s="31"/>
      <c r="E193" s="60" t="s">
        <v>87</v>
      </c>
      <c r="F193" s="31"/>
      <c r="G193" s="31"/>
      <c r="H193" s="61"/>
      <c r="I193" s="31"/>
      <c r="J193" s="61"/>
      <c r="K193" s="31"/>
      <c r="L193" s="31"/>
      <c r="M193" s="12"/>
      <c r="N193" s="2"/>
      <c r="O193" s="2"/>
      <c r="P193" s="2"/>
      <c r="Q193" s="2"/>
    </row>
    <row r="194" thickTop="1">
      <c r="A194" s="9"/>
      <c r="B194" s="50">
        <v>29</v>
      </c>
      <c r="C194" s="51" t="s">
        <v>382</v>
      </c>
      <c r="D194" s="51" t="s">
        <v>7</v>
      </c>
      <c r="E194" s="51" t="s">
        <v>383</v>
      </c>
      <c r="F194" s="51" t="s">
        <v>7</v>
      </c>
      <c r="G194" s="52" t="s">
        <v>131</v>
      </c>
      <c r="H194" s="62">
        <v>5</v>
      </c>
      <c r="I194" s="36">
        <v>0</v>
      </c>
      <c r="J194" s="63">
        <v>0</v>
      </c>
      <c r="K194" s="64">
        <v>0.20999999999999999</v>
      </c>
      <c r="L194" s="65">
        <v>0</v>
      </c>
      <c r="M194" s="12"/>
      <c r="N194" s="2"/>
      <c r="O194" s="2"/>
      <c r="P194" s="2"/>
      <c r="Q194" s="42">
        <f>IF(ISNUMBER(K194),IF(H194&gt;0,IF(I194&gt;0,J194,0),0),0)</f>
        <v>0</v>
      </c>
      <c r="R194" s="27">
        <f>IF(ISNUMBER(K194)=FALSE,J194,0)</f>
        <v>0</v>
      </c>
    </row>
    <row r="195">
      <c r="A195" s="9"/>
      <c r="B195" s="57" t="s">
        <v>80</v>
      </c>
      <c r="C195" s="1"/>
      <c r="D195" s="1"/>
      <c r="E195" s="58" t="s">
        <v>783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>
      <c r="A196" s="9"/>
      <c r="B196" s="57" t="s">
        <v>82</v>
      </c>
      <c r="C196" s="1"/>
      <c r="D196" s="1"/>
      <c r="E196" s="58" t="s">
        <v>615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>
      <c r="A197" s="9"/>
      <c r="B197" s="57" t="s">
        <v>84</v>
      </c>
      <c r="C197" s="1"/>
      <c r="D197" s="1"/>
      <c r="E197" s="58" t="s">
        <v>386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thickBot="1">
      <c r="A198" s="9"/>
      <c r="B198" s="59" t="s">
        <v>86</v>
      </c>
      <c r="C198" s="31"/>
      <c r="D198" s="31"/>
      <c r="E198" s="60" t="s">
        <v>87</v>
      </c>
      <c r="F198" s="31"/>
      <c r="G198" s="31"/>
      <c r="H198" s="61"/>
      <c r="I198" s="31"/>
      <c r="J198" s="61"/>
      <c r="K198" s="31"/>
      <c r="L198" s="31"/>
      <c r="M198" s="12"/>
      <c r="N198" s="2"/>
      <c r="O198" s="2"/>
      <c r="P198" s="2"/>
      <c r="Q198" s="2"/>
    </row>
    <row r="199" thickTop="1">
      <c r="A199" s="9"/>
      <c r="B199" s="50">
        <v>30</v>
      </c>
      <c r="C199" s="51" t="s">
        <v>387</v>
      </c>
      <c r="D199" s="51" t="s">
        <v>7</v>
      </c>
      <c r="E199" s="51" t="s">
        <v>388</v>
      </c>
      <c r="F199" s="51" t="s">
        <v>7</v>
      </c>
      <c r="G199" s="52" t="s">
        <v>131</v>
      </c>
      <c r="H199" s="62">
        <v>56.920000000000002</v>
      </c>
      <c r="I199" s="36">
        <v>0</v>
      </c>
      <c r="J199" s="63">
        <v>0</v>
      </c>
      <c r="K199" s="64">
        <v>0.20999999999999999</v>
      </c>
      <c r="L199" s="65">
        <v>0</v>
      </c>
      <c r="M199" s="12"/>
      <c r="N199" s="2"/>
      <c r="O199" s="2"/>
      <c r="P199" s="2"/>
      <c r="Q199" s="42">
        <f>IF(ISNUMBER(K199),IF(H199&gt;0,IF(I199&gt;0,J199,0),0),0)</f>
        <v>0</v>
      </c>
      <c r="R199" s="27">
        <f>IF(ISNUMBER(K199)=FALSE,J199,0)</f>
        <v>0</v>
      </c>
    </row>
    <row r="200">
      <c r="A200" s="9"/>
      <c r="B200" s="57" t="s">
        <v>80</v>
      </c>
      <c r="C200" s="1"/>
      <c r="D200" s="1"/>
      <c r="E200" s="58" t="s">
        <v>784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82</v>
      </c>
      <c r="C201" s="1"/>
      <c r="D201" s="1"/>
      <c r="E201" s="58" t="s">
        <v>785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>
      <c r="A202" s="9"/>
      <c r="B202" s="57" t="s">
        <v>84</v>
      </c>
      <c r="C202" s="1"/>
      <c r="D202" s="1"/>
      <c r="E202" s="58" t="s">
        <v>301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thickBot="1">
      <c r="A203" s="9"/>
      <c r="B203" s="59" t="s">
        <v>86</v>
      </c>
      <c r="C203" s="31"/>
      <c r="D203" s="31"/>
      <c r="E203" s="60" t="s">
        <v>87</v>
      </c>
      <c r="F203" s="31"/>
      <c r="G203" s="31"/>
      <c r="H203" s="61"/>
      <c r="I203" s="31"/>
      <c r="J203" s="61"/>
      <c r="K203" s="31"/>
      <c r="L203" s="31"/>
      <c r="M203" s="12"/>
      <c r="N203" s="2"/>
      <c r="O203" s="2"/>
      <c r="P203" s="2"/>
      <c r="Q203" s="2"/>
    </row>
    <row r="204" thickTop="1">
      <c r="A204" s="9"/>
      <c r="B204" s="50">
        <v>31</v>
      </c>
      <c r="C204" s="51" t="s">
        <v>786</v>
      </c>
      <c r="D204" s="51" t="s">
        <v>7</v>
      </c>
      <c r="E204" s="51" t="s">
        <v>787</v>
      </c>
      <c r="F204" s="51" t="s">
        <v>7</v>
      </c>
      <c r="G204" s="52" t="s">
        <v>131</v>
      </c>
      <c r="H204" s="62">
        <v>2</v>
      </c>
      <c r="I204" s="36">
        <v>0</v>
      </c>
      <c r="J204" s="63">
        <v>0</v>
      </c>
      <c r="K204" s="64">
        <v>0.20999999999999999</v>
      </c>
      <c r="L204" s="65">
        <v>0</v>
      </c>
      <c r="M204" s="12"/>
      <c r="N204" s="2"/>
      <c r="O204" s="2"/>
      <c r="P204" s="2"/>
      <c r="Q204" s="42">
        <f>IF(ISNUMBER(K204),IF(H204&gt;0,IF(I204&gt;0,J204,0),0),0)</f>
        <v>0</v>
      </c>
      <c r="R204" s="27">
        <f>IF(ISNUMBER(K204)=FALSE,J204,0)</f>
        <v>0</v>
      </c>
    </row>
    <row r="205">
      <c r="A205" s="9"/>
      <c r="B205" s="57" t="s">
        <v>80</v>
      </c>
      <c r="C205" s="1"/>
      <c r="D205" s="1"/>
      <c r="E205" s="58" t="s">
        <v>788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82</v>
      </c>
      <c r="C206" s="1"/>
      <c r="D206" s="1"/>
      <c r="E206" s="58" t="s">
        <v>264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>
      <c r="A207" s="9"/>
      <c r="B207" s="57" t="s">
        <v>84</v>
      </c>
      <c r="C207" s="1"/>
      <c r="D207" s="1"/>
      <c r="E207" s="58" t="s">
        <v>301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 thickBot="1">
      <c r="A208" s="9"/>
      <c r="B208" s="59" t="s">
        <v>86</v>
      </c>
      <c r="C208" s="31"/>
      <c r="D208" s="31"/>
      <c r="E208" s="60" t="s">
        <v>87</v>
      </c>
      <c r="F208" s="31"/>
      <c r="G208" s="31"/>
      <c r="H208" s="61"/>
      <c r="I208" s="31"/>
      <c r="J208" s="61"/>
      <c r="K208" s="31"/>
      <c r="L208" s="31"/>
      <c r="M208" s="12"/>
      <c r="N208" s="2"/>
      <c r="O208" s="2"/>
      <c r="P208" s="2"/>
      <c r="Q208" s="2"/>
    </row>
    <row r="209" thickTop="1">
      <c r="A209" s="9"/>
      <c r="B209" s="50">
        <v>32</v>
      </c>
      <c r="C209" s="51" t="s">
        <v>789</v>
      </c>
      <c r="D209" s="51" t="s">
        <v>7</v>
      </c>
      <c r="E209" s="51" t="s">
        <v>790</v>
      </c>
      <c r="F209" s="51" t="s">
        <v>7</v>
      </c>
      <c r="G209" s="52" t="s">
        <v>131</v>
      </c>
      <c r="H209" s="62">
        <v>2</v>
      </c>
      <c r="I209" s="36">
        <v>0</v>
      </c>
      <c r="J209" s="63">
        <v>0</v>
      </c>
      <c r="K209" s="64">
        <v>0.20999999999999999</v>
      </c>
      <c r="L209" s="65">
        <v>0</v>
      </c>
      <c r="M209" s="12"/>
      <c r="N209" s="2"/>
      <c r="O209" s="2"/>
      <c r="P209" s="2"/>
      <c r="Q209" s="42">
        <f>IF(ISNUMBER(K209),IF(H209&gt;0,IF(I209&gt;0,J209,0),0),0)</f>
        <v>0</v>
      </c>
      <c r="R209" s="27">
        <f>IF(ISNUMBER(K209)=FALSE,J209,0)</f>
        <v>0</v>
      </c>
    </row>
    <row r="210">
      <c r="A210" s="9"/>
      <c r="B210" s="57" t="s">
        <v>80</v>
      </c>
      <c r="C210" s="1"/>
      <c r="D210" s="1"/>
      <c r="E210" s="58" t="s">
        <v>791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82</v>
      </c>
      <c r="C211" s="1"/>
      <c r="D211" s="1"/>
      <c r="E211" s="58" t="s">
        <v>264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>
      <c r="A212" s="9"/>
      <c r="B212" s="57" t="s">
        <v>84</v>
      </c>
      <c r="C212" s="1"/>
      <c r="D212" s="1"/>
      <c r="E212" s="58" t="s">
        <v>301</v>
      </c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 thickBot="1">
      <c r="A213" s="9"/>
      <c r="B213" s="59" t="s">
        <v>86</v>
      </c>
      <c r="C213" s="31"/>
      <c r="D213" s="31"/>
      <c r="E213" s="60" t="s">
        <v>87</v>
      </c>
      <c r="F213" s="31"/>
      <c r="G213" s="31"/>
      <c r="H213" s="61"/>
      <c r="I213" s="31"/>
      <c r="J213" s="61"/>
      <c r="K213" s="31"/>
      <c r="L213" s="31"/>
      <c r="M213" s="12"/>
      <c r="N213" s="2"/>
      <c r="O213" s="2"/>
      <c r="P213" s="2"/>
      <c r="Q213" s="2"/>
    </row>
    <row r="214" thickTop="1">
      <c r="A214" s="9"/>
      <c r="B214" s="50">
        <v>33</v>
      </c>
      <c r="C214" s="51" t="s">
        <v>792</v>
      </c>
      <c r="D214" s="51" t="s">
        <v>7</v>
      </c>
      <c r="E214" s="51" t="s">
        <v>793</v>
      </c>
      <c r="F214" s="51" t="s">
        <v>7</v>
      </c>
      <c r="G214" s="52" t="s">
        <v>124</v>
      </c>
      <c r="H214" s="62">
        <v>1</v>
      </c>
      <c r="I214" s="36">
        <v>0</v>
      </c>
      <c r="J214" s="63">
        <v>0</v>
      </c>
      <c r="K214" s="64">
        <v>0.20999999999999999</v>
      </c>
      <c r="L214" s="65">
        <v>0</v>
      </c>
      <c r="M214" s="12"/>
      <c r="N214" s="2"/>
      <c r="O214" s="2"/>
      <c r="P214" s="2"/>
      <c r="Q214" s="42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57" t="s">
        <v>80</v>
      </c>
      <c r="C215" s="1"/>
      <c r="D215" s="1"/>
      <c r="E215" s="58" t="s">
        <v>794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7" t="s">
        <v>82</v>
      </c>
      <c r="C216" s="1"/>
      <c r="D216" s="1"/>
      <c r="E216" s="58" t="s">
        <v>83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>
      <c r="A217" s="9"/>
      <c r="B217" s="57" t="s">
        <v>84</v>
      </c>
      <c r="C217" s="1"/>
      <c r="D217" s="1"/>
      <c r="E217" s="58" t="s">
        <v>795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>
      <c r="A218" s="9"/>
      <c r="B218" s="59" t="s">
        <v>86</v>
      </c>
      <c r="C218" s="31"/>
      <c r="D218" s="31"/>
      <c r="E218" s="60" t="s">
        <v>87</v>
      </c>
      <c r="F218" s="31"/>
      <c r="G218" s="31"/>
      <c r="H218" s="61"/>
      <c r="I218" s="31"/>
      <c r="J218" s="61"/>
      <c r="K218" s="31"/>
      <c r="L218" s="31"/>
      <c r="M218" s="12"/>
      <c r="N218" s="2"/>
      <c r="O218" s="2"/>
      <c r="P218" s="2"/>
      <c r="Q218" s="2"/>
    </row>
    <row r="219" thickTop="1">
      <c r="A219" s="9"/>
      <c r="B219" s="50">
        <v>34</v>
      </c>
      <c r="C219" s="51" t="s">
        <v>391</v>
      </c>
      <c r="D219" s="51" t="s">
        <v>7</v>
      </c>
      <c r="E219" s="51" t="s">
        <v>392</v>
      </c>
      <c r="F219" s="51" t="s">
        <v>7</v>
      </c>
      <c r="G219" s="52" t="s">
        <v>124</v>
      </c>
      <c r="H219" s="62">
        <v>3.4039999999999999</v>
      </c>
      <c r="I219" s="36">
        <v>0</v>
      </c>
      <c r="J219" s="63">
        <v>0</v>
      </c>
      <c r="K219" s="64">
        <v>0.20999999999999999</v>
      </c>
      <c r="L219" s="65"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>
      <c r="A220" s="9"/>
      <c r="B220" s="57" t="s">
        <v>80</v>
      </c>
      <c r="C220" s="1"/>
      <c r="D220" s="1"/>
      <c r="E220" s="58" t="s">
        <v>796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>
      <c r="A221" s="9"/>
      <c r="B221" s="57" t="s">
        <v>82</v>
      </c>
      <c r="C221" s="1"/>
      <c r="D221" s="1"/>
      <c r="E221" s="58" t="s">
        <v>797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>
      <c r="A222" s="9"/>
      <c r="B222" s="57" t="s">
        <v>84</v>
      </c>
      <c r="C222" s="1"/>
      <c r="D222" s="1"/>
      <c r="E222" s="58" t="s">
        <v>572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thickBot="1">
      <c r="A223" s="9"/>
      <c r="B223" s="59" t="s">
        <v>86</v>
      </c>
      <c r="C223" s="31"/>
      <c r="D223" s="31"/>
      <c r="E223" s="60" t="s">
        <v>87</v>
      </c>
      <c r="F223" s="31"/>
      <c r="G223" s="31"/>
      <c r="H223" s="61"/>
      <c r="I223" s="31"/>
      <c r="J223" s="61"/>
      <c r="K223" s="31"/>
      <c r="L223" s="31"/>
      <c r="M223" s="12"/>
      <c r="N223" s="2"/>
      <c r="O223" s="2"/>
      <c r="P223" s="2"/>
      <c r="Q223" s="2"/>
    </row>
    <row r="224" thickTop="1" thickBot="1" ht="25" customHeight="1">
      <c r="A224" s="9"/>
      <c r="B224" s="1"/>
      <c r="C224" s="66">
        <v>9</v>
      </c>
      <c r="D224" s="1"/>
      <c r="E224" s="66" t="s">
        <v>113</v>
      </c>
      <c r="F224" s="1"/>
      <c r="G224" s="67" t="s">
        <v>104</v>
      </c>
      <c r="H224" s="68">
        <v>0</v>
      </c>
      <c r="I224" s="67" t="s">
        <v>105</v>
      </c>
      <c r="J224" s="69">
        <f>(L224-H224)</f>
        <v>0</v>
      </c>
      <c r="K224" s="67" t="s">
        <v>106</v>
      </c>
      <c r="L224" s="70">
        <v>0</v>
      </c>
      <c r="M224" s="12"/>
      <c r="N224" s="2"/>
      <c r="O224" s="2"/>
      <c r="P224" s="2"/>
      <c r="Q224" s="42">
        <f>0+Q174+Q179+Q184+Q189+Q194+Q199+Q204+Q209+Q214+Q219</f>
        <v>0</v>
      </c>
      <c r="R224" s="27">
        <f>0+R174+R179+R184+R189+R194+R199+R204+R209+R214+R219</f>
        <v>0</v>
      </c>
      <c r="S224" s="71">
        <f>Q224*(1+J224)+R224</f>
        <v>0</v>
      </c>
    </row>
    <row r="225" thickTop="1" thickBot="1" ht="25" customHeight="1">
      <c r="A225" s="9"/>
      <c r="B225" s="72"/>
      <c r="C225" s="72"/>
      <c r="D225" s="72"/>
      <c r="E225" s="72"/>
      <c r="F225" s="72"/>
      <c r="G225" s="73" t="s">
        <v>107</v>
      </c>
      <c r="H225" s="74">
        <v>0</v>
      </c>
      <c r="I225" s="73" t="s">
        <v>108</v>
      </c>
      <c r="J225" s="75">
        <v>0</v>
      </c>
      <c r="K225" s="73" t="s">
        <v>109</v>
      </c>
      <c r="L225" s="76">
        <v>0</v>
      </c>
      <c r="M225" s="12"/>
      <c r="N225" s="2"/>
      <c r="O225" s="2"/>
      <c r="P225" s="2"/>
      <c r="Q225" s="2"/>
    </row>
    <row r="226">
      <c r="A226" s="13"/>
      <c r="B226" s="4"/>
      <c r="C226" s="4"/>
      <c r="D226" s="4"/>
      <c r="E226" s="4"/>
      <c r="F226" s="4"/>
      <c r="G226" s="4"/>
      <c r="H226" s="77"/>
      <c r="I226" s="4"/>
      <c r="J226" s="77"/>
      <c r="K226" s="4"/>
      <c r="L226" s="4"/>
      <c r="M226" s="14"/>
      <c r="N226" s="2"/>
      <c r="O226" s="2"/>
      <c r="P226" s="2"/>
      <c r="Q226" s="2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"/>
      <c r="O227" s="2"/>
      <c r="P227" s="2"/>
      <c r="Q227" s="2"/>
    </row>
  </sheetData>
  <mergeCells count="16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44:D44"/>
    <mergeCell ref="B45:D45"/>
    <mergeCell ref="B46:D46"/>
    <mergeCell ref="B47:D47"/>
    <mergeCell ref="B49:D49"/>
    <mergeCell ref="B50:D50"/>
    <mergeCell ref="B51:D51"/>
    <mergeCell ref="B52:D52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55:L55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8:L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9:L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7:L157"/>
    <mergeCell ref="B159:D159"/>
    <mergeCell ref="B160:D160"/>
    <mergeCell ref="B161:D161"/>
    <mergeCell ref="B162:D162"/>
    <mergeCell ref="B165:L165"/>
    <mergeCell ref="B167:D167"/>
    <mergeCell ref="B168:D168"/>
    <mergeCell ref="B169:D169"/>
    <mergeCell ref="B170:D170"/>
    <mergeCell ref="B173:L173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798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AVERAGE(J57,J105,J133,J151,J159,J172,J200)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S57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S105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S133</f>
        <v>0</v>
      </c>
    </row>
    <row r="23">
      <c r="A23" s="9"/>
      <c r="B23" s="45">
        <v>5</v>
      </c>
      <c r="C23" s="1"/>
      <c r="D23" s="1"/>
      <c r="E23" s="46" t="s">
        <v>112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S151</f>
        <v>0</v>
      </c>
    </row>
    <row r="24">
      <c r="A24" s="9"/>
      <c r="B24" s="45">
        <v>7</v>
      </c>
      <c r="C24" s="1"/>
      <c r="D24" s="1"/>
      <c r="E24" s="46" t="s">
        <v>305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S159</f>
        <v>0</v>
      </c>
    </row>
    <row r="25">
      <c r="A25" s="9"/>
      <c r="B25" s="45">
        <v>8</v>
      </c>
      <c r="C25" s="1"/>
      <c r="D25" s="1"/>
      <c r="E25" s="46" t="s">
        <v>306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S172</f>
        <v>0</v>
      </c>
    </row>
    <row r="26">
      <c r="A26" s="9"/>
      <c r="B26" s="45">
        <v>9</v>
      </c>
      <c r="C26" s="1"/>
      <c r="D26" s="1"/>
      <c r="E26" s="46" t="s">
        <v>113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S200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1"/>
      <c r="N27" s="2"/>
      <c r="O27" s="2"/>
      <c r="P27" s="2"/>
      <c r="Q27" s="2"/>
    </row>
    <row r="28" ht="14" customHeight="1">
      <c r="A28" s="4"/>
      <c r="B28" s="37" t="s">
        <v>68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8"/>
      <c r="N29" s="2"/>
      <c r="O29" s="2"/>
      <c r="P29" s="2"/>
      <c r="Q29" s="2"/>
    </row>
    <row r="30" ht="18" customHeight="1">
      <c r="A30" s="9"/>
      <c r="B30" s="43" t="s">
        <v>69</v>
      </c>
      <c r="C30" s="43" t="s">
        <v>65</v>
      </c>
      <c r="D30" s="43" t="s">
        <v>70</v>
      </c>
      <c r="E30" s="43" t="s">
        <v>66</v>
      </c>
      <c r="F30" s="43" t="s">
        <v>71</v>
      </c>
      <c r="G30" s="44" t="s">
        <v>72</v>
      </c>
      <c r="H30" s="22" t="s">
        <v>73</v>
      </c>
      <c r="I30" s="22" t="s">
        <v>74</v>
      </c>
      <c r="J30" s="22" t="s">
        <v>17</v>
      </c>
      <c r="K30" s="44" t="s">
        <v>75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8" t="s">
        <v>114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0">
        <v>1</v>
      </c>
      <c r="C32" s="51" t="s">
        <v>115</v>
      </c>
      <c r="D32" s="51" t="s">
        <v>116</v>
      </c>
      <c r="E32" s="51" t="s">
        <v>117</v>
      </c>
      <c r="F32" s="51" t="s">
        <v>7</v>
      </c>
      <c r="G32" s="52" t="s">
        <v>118</v>
      </c>
      <c r="H32" s="53">
        <v>54</v>
      </c>
      <c r="I32" s="25">
        <v>0</v>
      </c>
      <c r="J32" s="54">
        <v>0</v>
      </c>
      <c r="K32" s="55">
        <v>0.20999999999999999</v>
      </c>
      <c r="L32" s="56"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7" t="s">
        <v>80</v>
      </c>
      <c r="C33" s="1"/>
      <c r="D33" s="1"/>
      <c r="E33" s="58" t="s">
        <v>119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82</v>
      </c>
      <c r="C34" s="1"/>
      <c r="D34" s="1"/>
      <c r="E34" s="58" t="s">
        <v>799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84</v>
      </c>
      <c r="C35" s="1"/>
      <c r="D35" s="1"/>
      <c r="E35" s="58" t="s">
        <v>121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>
      <c r="A36" s="9"/>
      <c r="B36" s="59" t="s">
        <v>86</v>
      </c>
      <c r="C36" s="31"/>
      <c r="D36" s="31"/>
      <c r="E36" s="60" t="s">
        <v>87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>
      <c r="A37" s="9"/>
      <c r="B37" s="50">
        <v>2</v>
      </c>
      <c r="C37" s="51" t="s">
        <v>115</v>
      </c>
      <c r="D37" s="51" t="s">
        <v>576</v>
      </c>
      <c r="E37" s="51" t="s">
        <v>117</v>
      </c>
      <c r="F37" s="51" t="s">
        <v>7</v>
      </c>
      <c r="G37" s="52" t="s">
        <v>118</v>
      </c>
      <c r="H37" s="62">
        <v>37.463000000000001</v>
      </c>
      <c r="I37" s="36">
        <v>0</v>
      </c>
      <c r="J37" s="63">
        <v>0</v>
      </c>
      <c r="K37" s="64">
        <v>0.20999999999999999</v>
      </c>
      <c r="L37" s="65"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7" t="s">
        <v>80</v>
      </c>
      <c r="C38" s="1"/>
      <c r="D38" s="1"/>
      <c r="E38" s="58" t="s">
        <v>577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82</v>
      </c>
      <c r="C39" s="1"/>
      <c r="D39" s="1"/>
      <c r="E39" s="58" t="s">
        <v>800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84</v>
      </c>
      <c r="C40" s="1"/>
      <c r="D40" s="1"/>
      <c r="E40" s="58" t="s">
        <v>121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thickBot="1">
      <c r="A41" s="9"/>
      <c r="B41" s="59" t="s">
        <v>86</v>
      </c>
      <c r="C41" s="31"/>
      <c r="D41" s="31"/>
      <c r="E41" s="60" t="s">
        <v>87</v>
      </c>
      <c r="F41" s="31"/>
      <c r="G41" s="31"/>
      <c r="H41" s="61"/>
      <c r="I41" s="31"/>
      <c r="J41" s="61"/>
      <c r="K41" s="31"/>
      <c r="L41" s="31"/>
      <c r="M41" s="12"/>
      <c r="N41" s="2"/>
      <c r="O41" s="2"/>
      <c r="P41" s="2"/>
      <c r="Q41" s="2"/>
    </row>
    <row r="42" thickTop="1">
      <c r="A42" s="9"/>
      <c r="B42" s="50">
        <v>3</v>
      </c>
      <c r="C42" s="51" t="s">
        <v>115</v>
      </c>
      <c r="D42" s="51" t="s">
        <v>307</v>
      </c>
      <c r="E42" s="51" t="s">
        <v>117</v>
      </c>
      <c r="F42" s="51" t="s">
        <v>7</v>
      </c>
      <c r="G42" s="52" t="s">
        <v>118</v>
      </c>
      <c r="H42" s="62">
        <v>75.841999999999999</v>
      </c>
      <c r="I42" s="36">
        <v>0</v>
      </c>
      <c r="J42" s="63">
        <v>0</v>
      </c>
      <c r="K42" s="64">
        <v>0.20999999999999999</v>
      </c>
      <c r="L42" s="65"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7" t="s">
        <v>80</v>
      </c>
      <c r="C43" s="1"/>
      <c r="D43" s="1"/>
      <c r="E43" s="58" t="s">
        <v>308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82</v>
      </c>
      <c r="C44" s="1"/>
      <c r="D44" s="1"/>
      <c r="E44" s="58" t="s">
        <v>801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84</v>
      </c>
      <c r="C45" s="1"/>
      <c r="D45" s="1"/>
      <c r="E45" s="58" t="s">
        <v>121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>
      <c r="A46" s="9"/>
      <c r="B46" s="59" t="s">
        <v>86</v>
      </c>
      <c r="C46" s="31"/>
      <c r="D46" s="31"/>
      <c r="E46" s="60" t="s">
        <v>87</v>
      </c>
      <c r="F46" s="31"/>
      <c r="G46" s="31"/>
      <c r="H46" s="61"/>
      <c r="I46" s="31"/>
      <c r="J46" s="61"/>
      <c r="K46" s="31"/>
      <c r="L46" s="31"/>
      <c r="M46" s="12"/>
      <c r="N46" s="2"/>
      <c r="O46" s="2"/>
      <c r="P46" s="2"/>
      <c r="Q46" s="2"/>
    </row>
    <row r="47" thickTop="1">
      <c r="A47" s="9"/>
      <c r="B47" s="50">
        <v>4</v>
      </c>
      <c r="C47" s="51" t="s">
        <v>664</v>
      </c>
      <c r="D47" s="51" t="s">
        <v>7</v>
      </c>
      <c r="E47" s="51" t="s">
        <v>123</v>
      </c>
      <c r="F47" s="51" t="s">
        <v>7</v>
      </c>
      <c r="G47" s="52" t="s">
        <v>118</v>
      </c>
      <c r="H47" s="62">
        <v>14.25</v>
      </c>
      <c r="I47" s="36">
        <v>0</v>
      </c>
      <c r="J47" s="63">
        <v>0</v>
      </c>
      <c r="K47" s="64">
        <v>0.20999999999999999</v>
      </c>
      <c r="L47" s="65"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7" t="s">
        <v>80</v>
      </c>
      <c r="C48" s="1"/>
      <c r="D48" s="1"/>
      <c r="E48" s="58" t="s">
        <v>125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82</v>
      </c>
      <c r="C49" s="1"/>
      <c r="D49" s="1"/>
      <c r="E49" s="58" t="s">
        <v>737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84</v>
      </c>
      <c r="C50" s="1"/>
      <c r="D50" s="1"/>
      <c r="E50" s="58" t="s">
        <v>127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thickBot="1">
      <c r="A51" s="9"/>
      <c r="B51" s="59" t="s">
        <v>86</v>
      </c>
      <c r="C51" s="31"/>
      <c r="D51" s="31"/>
      <c r="E51" s="60" t="s">
        <v>87</v>
      </c>
      <c r="F51" s="31"/>
      <c r="G51" s="31"/>
      <c r="H51" s="61"/>
      <c r="I51" s="31"/>
      <c r="J51" s="61"/>
      <c r="K51" s="31"/>
      <c r="L51" s="31"/>
      <c r="M51" s="12"/>
      <c r="N51" s="2"/>
      <c r="O51" s="2"/>
      <c r="P51" s="2"/>
      <c r="Q51" s="2"/>
    </row>
    <row r="52" thickTop="1">
      <c r="A52" s="9"/>
      <c r="B52" s="50">
        <v>5</v>
      </c>
      <c r="C52" s="51" t="s">
        <v>311</v>
      </c>
      <c r="D52" s="51"/>
      <c r="E52" s="51" t="s">
        <v>312</v>
      </c>
      <c r="F52" s="51" t="s">
        <v>7</v>
      </c>
      <c r="G52" s="52" t="s">
        <v>101</v>
      </c>
      <c r="H52" s="62">
        <v>1</v>
      </c>
      <c r="I52" s="36">
        <v>0</v>
      </c>
      <c r="J52" s="63">
        <v>0</v>
      </c>
      <c r="K52" s="64">
        <v>0.20999999999999999</v>
      </c>
      <c r="L52" s="65">
        <v>0</v>
      </c>
      <c r="M52" s="12"/>
      <c r="N52" s="2"/>
      <c r="O52" s="2"/>
      <c r="P52" s="2"/>
      <c r="Q52" s="42">
        <f>IF(ISNUMBER(K52),IF(H52&gt;0,IF(I52&gt;0,J52,0),0),0)</f>
        <v>0</v>
      </c>
      <c r="R52" s="27">
        <f>IF(ISNUMBER(K52)=FALSE,J52,0)</f>
        <v>0</v>
      </c>
    </row>
    <row r="53">
      <c r="A53" s="9"/>
      <c r="B53" s="57" t="s">
        <v>80</v>
      </c>
      <c r="C53" s="1"/>
      <c r="D53" s="1"/>
      <c r="E53" s="58" t="s">
        <v>313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82</v>
      </c>
      <c r="C54" s="1"/>
      <c r="D54" s="1"/>
      <c r="E54" s="58" t="s">
        <v>83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84</v>
      </c>
      <c r="C55" s="1"/>
      <c r="D55" s="1"/>
      <c r="E55" s="58" t="s">
        <v>95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thickBot="1">
      <c r="A56" s="9"/>
      <c r="B56" s="59" t="s">
        <v>86</v>
      </c>
      <c r="C56" s="31"/>
      <c r="D56" s="31"/>
      <c r="E56" s="60" t="s">
        <v>87</v>
      </c>
      <c r="F56" s="31"/>
      <c r="G56" s="31"/>
      <c r="H56" s="61"/>
      <c r="I56" s="31"/>
      <c r="J56" s="61"/>
      <c r="K56" s="31"/>
      <c r="L56" s="31"/>
      <c r="M56" s="12"/>
      <c r="N56" s="2"/>
      <c r="O56" s="2"/>
      <c r="P56" s="2"/>
      <c r="Q56" s="2"/>
    </row>
    <row r="57" thickTop="1" thickBot="1" ht="25" customHeight="1">
      <c r="A57" s="9"/>
      <c r="B57" s="1"/>
      <c r="C57" s="66">
        <v>0</v>
      </c>
      <c r="D57" s="1"/>
      <c r="E57" s="66" t="s">
        <v>20</v>
      </c>
      <c r="F57" s="1"/>
      <c r="G57" s="67" t="s">
        <v>104</v>
      </c>
      <c r="H57" s="68">
        <v>0</v>
      </c>
      <c r="I57" s="67" t="s">
        <v>105</v>
      </c>
      <c r="J57" s="69">
        <f>(L57-H57)</f>
        <v>0</v>
      </c>
      <c r="K57" s="67" t="s">
        <v>106</v>
      </c>
      <c r="L57" s="70">
        <v>0</v>
      </c>
      <c r="M57" s="12"/>
      <c r="N57" s="2"/>
      <c r="O57" s="2"/>
      <c r="P57" s="2"/>
      <c r="Q57" s="42">
        <f>0+Q32+Q37+Q42+Q47+Q52</f>
        <v>0</v>
      </c>
      <c r="R57" s="27">
        <f>0+R32+R37+R42+R47+R52</f>
        <v>0</v>
      </c>
      <c r="S57" s="71">
        <f>Q57*(1+J57)+R57</f>
        <v>0</v>
      </c>
    </row>
    <row r="58" thickTop="1" thickBot="1" ht="25" customHeight="1">
      <c r="A58" s="9"/>
      <c r="B58" s="72"/>
      <c r="C58" s="72"/>
      <c r="D58" s="72"/>
      <c r="E58" s="72"/>
      <c r="F58" s="72"/>
      <c r="G58" s="73" t="s">
        <v>107</v>
      </c>
      <c r="H58" s="74">
        <v>0</v>
      </c>
      <c r="I58" s="73" t="s">
        <v>108</v>
      </c>
      <c r="J58" s="75">
        <v>0</v>
      </c>
      <c r="K58" s="73" t="s">
        <v>109</v>
      </c>
      <c r="L58" s="76">
        <v>0</v>
      </c>
      <c r="M58" s="12"/>
      <c r="N58" s="2"/>
      <c r="O58" s="2"/>
      <c r="P58" s="2"/>
      <c r="Q58" s="2"/>
    </row>
    <row r="59" ht="40" customHeight="1">
      <c r="A59" s="9"/>
      <c r="B59" s="80" t="s">
        <v>128</v>
      </c>
      <c r="C59" s="1"/>
      <c r="D59" s="1"/>
      <c r="E59" s="1"/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0">
        <v>6</v>
      </c>
      <c r="C60" s="51" t="s">
        <v>129</v>
      </c>
      <c r="D60" s="51" t="s">
        <v>7</v>
      </c>
      <c r="E60" s="51" t="s">
        <v>130</v>
      </c>
      <c r="F60" s="51" t="s">
        <v>7</v>
      </c>
      <c r="G60" s="52" t="s">
        <v>131</v>
      </c>
      <c r="H60" s="53">
        <v>100</v>
      </c>
      <c r="I60" s="25">
        <v>0</v>
      </c>
      <c r="J60" s="54">
        <v>0</v>
      </c>
      <c r="K60" s="55">
        <v>0.20999999999999999</v>
      </c>
      <c r="L60" s="56"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7" t="s">
        <v>80</v>
      </c>
      <c r="C61" s="1"/>
      <c r="D61" s="1"/>
      <c r="E61" s="58" t="s">
        <v>132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82</v>
      </c>
      <c r="C62" s="1"/>
      <c r="D62" s="1"/>
      <c r="E62" s="58" t="s">
        <v>802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84</v>
      </c>
      <c r="C63" s="1"/>
      <c r="D63" s="1"/>
      <c r="E63" s="58" t="s">
        <v>134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>
      <c r="A64" s="9"/>
      <c r="B64" s="59" t="s">
        <v>86</v>
      </c>
      <c r="C64" s="31"/>
      <c r="D64" s="31"/>
      <c r="E64" s="60" t="s">
        <v>87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>
      <c r="A65" s="9"/>
      <c r="B65" s="50">
        <v>7</v>
      </c>
      <c r="C65" s="51" t="s">
        <v>582</v>
      </c>
      <c r="D65" s="51" t="s">
        <v>7</v>
      </c>
      <c r="E65" s="51" t="s">
        <v>583</v>
      </c>
      <c r="F65" s="51" t="s">
        <v>7</v>
      </c>
      <c r="G65" s="52" t="s">
        <v>124</v>
      </c>
      <c r="H65" s="62">
        <v>14.984999999999999</v>
      </c>
      <c r="I65" s="36">
        <v>0</v>
      </c>
      <c r="J65" s="63">
        <v>0</v>
      </c>
      <c r="K65" s="64">
        <v>0.20999999999999999</v>
      </c>
      <c r="L65" s="65"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7" t="s">
        <v>80</v>
      </c>
      <c r="C66" s="1"/>
      <c r="D66" s="1"/>
      <c r="E66" s="58" t="s">
        <v>584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82</v>
      </c>
      <c r="C67" s="1"/>
      <c r="D67" s="1"/>
      <c r="E67" s="58" t="s">
        <v>803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84</v>
      </c>
      <c r="C68" s="1"/>
      <c r="D68" s="1"/>
      <c r="E68" s="58" t="s">
        <v>144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>
      <c r="A69" s="9"/>
      <c r="B69" s="59" t="s">
        <v>86</v>
      </c>
      <c r="C69" s="31"/>
      <c r="D69" s="31"/>
      <c r="E69" s="60" t="s">
        <v>87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>
      <c r="A70" s="9"/>
      <c r="B70" s="50">
        <v>8</v>
      </c>
      <c r="C70" s="51" t="s">
        <v>145</v>
      </c>
      <c r="D70" s="51" t="s">
        <v>7</v>
      </c>
      <c r="E70" s="51" t="s">
        <v>146</v>
      </c>
      <c r="F70" s="51" t="s">
        <v>7</v>
      </c>
      <c r="G70" s="52" t="s">
        <v>124</v>
      </c>
      <c r="H70" s="62">
        <v>110</v>
      </c>
      <c r="I70" s="36">
        <v>0</v>
      </c>
      <c r="J70" s="63">
        <v>0</v>
      </c>
      <c r="K70" s="64">
        <v>0.20999999999999999</v>
      </c>
      <c r="L70" s="65"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80</v>
      </c>
      <c r="C71" s="1"/>
      <c r="D71" s="1"/>
      <c r="E71" s="58" t="s">
        <v>804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82</v>
      </c>
      <c r="C72" s="1"/>
      <c r="D72" s="1"/>
      <c r="E72" s="58" t="s">
        <v>805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84</v>
      </c>
      <c r="C73" s="1"/>
      <c r="D73" s="1"/>
      <c r="E73" s="58" t="s">
        <v>149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86</v>
      </c>
      <c r="C74" s="31"/>
      <c r="D74" s="31"/>
      <c r="E74" s="60" t="s">
        <v>87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>
      <c r="A75" s="9"/>
      <c r="B75" s="50">
        <v>9</v>
      </c>
      <c r="C75" s="51" t="s">
        <v>150</v>
      </c>
      <c r="D75" s="51" t="s">
        <v>7</v>
      </c>
      <c r="E75" s="51" t="s">
        <v>151</v>
      </c>
      <c r="F75" s="51" t="s">
        <v>7</v>
      </c>
      <c r="G75" s="52" t="s">
        <v>124</v>
      </c>
      <c r="H75" s="62">
        <v>7.5</v>
      </c>
      <c r="I75" s="36">
        <v>0</v>
      </c>
      <c r="J75" s="63">
        <v>0</v>
      </c>
      <c r="K75" s="64">
        <v>0.20999999999999999</v>
      </c>
      <c r="L75" s="65"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>
      <c r="A76" s="9"/>
      <c r="B76" s="57" t="s">
        <v>80</v>
      </c>
      <c r="C76" s="1"/>
      <c r="D76" s="1"/>
      <c r="E76" s="58" t="s">
        <v>152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82</v>
      </c>
      <c r="C77" s="1"/>
      <c r="D77" s="1"/>
      <c r="E77" s="58" t="s">
        <v>746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84</v>
      </c>
      <c r="C78" s="1"/>
      <c r="D78" s="1"/>
      <c r="E78" s="58" t="s">
        <v>153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>
      <c r="A79" s="9"/>
      <c r="B79" s="59" t="s">
        <v>86</v>
      </c>
      <c r="C79" s="31"/>
      <c r="D79" s="31"/>
      <c r="E79" s="60" t="s">
        <v>87</v>
      </c>
      <c r="F79" s="31"/>
      <c r="G79" s="31"/>
      <c r="H79" s="61"/>
      <c r="I79" s="31"/>
      <c r="J79" s="61"/>
      <c r="K79" s="31"/>
      <c r="L79" s="31"/>
      <c r="M79" s="12"/>
      <c r="N79" s="2"/>
      <c r="O79" s="2"/>
      <c r="P79" s="2"/>
      <c r="Q79" s="2"/>
    </row>
    <row r="80" thickTop="1">
      <c r="A80" s="9"/>
      <c r="B80" s="50">
        <v>10</v>
      </c>
      <c r="C80" s="51" t="s">
        <v>163</v>
      </c>
      <c r="D80" s="51" t="s">
        <v>7</v>
      </c>
      <c r="E80" s="51" t="s">
        <v>164</v>
      </c>
      <c r="F80" s="51" t="s">
        <v>7</v>
      </c>
      <c r="G80" s="52" t="s">
        <v>124</v>
      </c>
      <c r="H80" s="62">
        <v>110</v>
      </c>
      <c r="I80" s="36">
        <v>0</v>
      </c>
      <c r="J80" s="63">
        <v>0</v>
      </c>
      <c r="K80" s="64">
        <v>0.20999999999999999</v>
      </c>
      <c r="L80" s="65"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80</v>
      </c>
      <c r="C81" s="1"/>
      <c r="D81" s="1"/>
      <c r="E81" s="58" t="s">
        <v>806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82</v>
      </c>
      <c r="C82" s="1"/>
      <c r="D82" s="1"/>
      <c r="E82" s="58" t="s">
        <v>807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84</v>
      </c>
      <c r="C83" s="1"/>
      <c r="D83" s="1"/>
      <c r="E83" s="58" t="s">
        <v>167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86</v>
      </c>
      <c r="C84" s="31"/>
      <c r="D84" s="31"/>
      <c r="E84" s="60" t="s">
        <v>87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>
      <c r="A85" s="9"/>
      <c r="B85" s="50">
        <v>11</v>
      </c>
      <c r="C85" s="51" t="s">
        <v>323</v>
      </c>
      <c r="D85" s="51" t="s">
        <v>7</v>
      </c>
      <c r="E85" s="51" t="s">
        <v>324</v>
      </c>
      <c r="F85" s="51" t="s">
        <v>7</v>
      </c>
      <c r="G85" s="52" t="s">
        <v>124</v>
      </c>
      <c r="H85" s="62">
        <v>75</v>
      </c>
      <c r="I85" s="36">
        <v>0</v>
      </c>
      <c r="J85" s="63">
        <v>0</v>
      </c>
      <c r="K85" s="64">
        <v>0.20999999999999999</v>
      </c>
      <c r="L85" s="65"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7" t="s">
        <v>80</v>
      </c>
      <c r="C86" s="1"/>
      <c r="D86" s="1"/>
      <c r="E86" s="58" t="s">
        <v>748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82</v>
      </c>
      <c r="C87" s="1"/>
      <c r="D87" s="1"/>
      <c r="E87" s="58" t="s">
        <v>808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84</v>
      </c>
      <c r="C88" s="1"/>
      <c r="D88" s="1"/>
      <c r="E88" s="58" t="s">
        <v>327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>
      <c r="A89" s="9"/>
      <c r="B89" s="59" t="s">
        <v>86</v>
      </c>
      <c r="C89" s="31"/>
      <c r="D89" s="31"/>
      <c r="E89" s="60" t="s">
        <v>87</v>
      </c>
      <c r="F89" s="31"/>
      <c r="G89" s="31"/>
      <c r="H89" s="61"/>
      <c r="I89" s="31"/>
      <c r="J89" s="61"/>
      <c r="K89" s="31"/>
      <c r="L89" s="31"/>
      <c r="M89" s="12"/>
      <c r="N89" s="2"/>
      <c r="O89" s="2"/>
      <c r="P89" s="2"/>
      <c r="Q89" s="2"/>
    </row>
    <row r="90" thickTop="1">
      <c r="A90" s="9"/>
      <c r="B90" s="50">
        <v>12</v>
      </c>
      <c r="C90" s="51" t="s">
        <v>328</v>
      </c>
      <c r="D90" s="51" t="s">
        <v>7</v>
      </c>
      <c r="E90" s="51" t="s">
        <v>329</v>
      </c>
      <c r="F90" s="51" t="s">
        <v>7</v>
      </c>
      <c r="G90" s="52" t="s">
        <v>131</v>
      </c>
      <c r="H90" s="62">
        <v>38.770000000000003</v>
      </c>
      <c r="I90" s="36">
        <v>0</v>
      </c>
      <c r="J90" s="63">
        <v>0</v>
      </c>
      <c r="K90" s="64">
        <v>0.20999999999999999</v>
      </c>
      <c r="L90" s="65"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>
      <c r="A91" s="9"/>
      <c r="B91" s="57" t="s">
        <v>80</v>
      </c>
      <c r="C91" s="1"/>
      <c r="D91" s="1"/>
      <c r="E91" s="58" t="s">
        <v>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82</v>
      </c>
      <c r="C92" s="1"/>
      <c r="D92" s="1"/>
      <c r="E92" s="58" t="s">
        <v>809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84</v>
      </c>
      <c r="C93" s="1"/>
      <c r="D93" s="1"/>
      <c r="E93" s="58" t="s">
        <v>331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>
      <c r="A94" s="9"/>
      <c r="B94" s="59" t="s">
        <v>86</v>
      </c>
      <c r="C94" s="31"/>
      <c r="D94" s="31"/>
      <c r="E94" s="60" t="s">
        <v>87</v>
      </c>
      <c r="F94" s="31"/>
      <c r="G94" s="31"/>
      <c r="H94" s="61"/>
      <c r="I94" s="31"/>
      <c r="J94" s="61"/>
      <c r="K94" s="31"/>
      <c r="L94" s="31"/>
      <c r="M94" s="12"/>
      <c r="N94" s="2"/>
      <c r="O94" s="2"/>
      <c r="P94" s="2"/>
      <c r="Q94" s="2"/>
    </row>
    <row r="95" thickTop="1">
      <c r="A95" s="9"/>
      <c r="B95" s="50">
        <v>13</v>
      </c>
      <c r="C95" s="51" t="s">
        <v>168</v>
      </c>
      <c r="D95" s="51" t="s">
        <v>7</v>
      </c>
      <c r="E95" s="51" t="s">
        <v>169</v>
      </c>
      <c r="F95" s="51" t="s">
        <v>7</v>
      </c>
      <c r="G95" s="52" t="s">
        <v>131</v>
      </c>
      <c r="H95" s="62">
        <v>50</v>
      </c>
      <c r="I95" s="36">
        <v>0</v>
      </c>
      <c r="J95" s="63">
        <v>0</v>
      </c>
      <c r="K95" s="64">
        <v>0.20999999999999999</v>
      </c>
      <c r="L95" s="65"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>
      <c r="A96" s="9"/>
      <c r="B96" s="57" t="s">
        <v>80</v>
      </c>
      <c r="C96" s="1"/>
      <c r="D96" s="1"/>
      <c r="E96" s="58" t="s">
        <v>448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82</v>
      </c>
      <c r="C97" s="1"/>
      <c r="D97" s="1"/>
      <c r="E97" s="58" t="s">
        <v>739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84</v>
      </c>
      <c r="C98" s="1"/>
      <c r="D98" s="1"/>
      <c r="E98" s="58" t="s">
        <v>172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thickBot="1">
      <c r="A99" s="9"/>
      <c r="B99" s="59" t="s">
        <v>86</v>
      </c>
      <c r="C99" s="31"/>
      <c r="D99" s="31"/>
      <c r="E99" s="60" t="s">
        <v>87</v>
      </c>
      <c r="F99" s="31"/>
      <c r="G99" s="31"/>
      <c r="H99" s="61"/>
      <c r="I99" s="31"/>
      <c r="J99" s="61"/>
      <c r="K99" s="31"/>
      <c r="L99" s="31"/>
      <c r="M99" s="12"/>
      <c r="N99" s="2"/>
      <c r="O99" s="2"/>
      <c r="P99" s="2"/>
      <c r="Q99" s="2"/>
    </row>
    <row r="100" thickTop="1">
      <c r="A100" s="9"/>
      <c r="B100" s="50">
        <v>14</v>
      </c>
      <c r="C100" s="51" t="s">
        <v>178</v>
      </c>
      <c r="D100" s="51" t="s">
        <v>7</v>
      </c>
      <c r="E100" s="51" t="s">
        <v>179</v>
      </c>
      <c r="F100" s="51" t="s">
        <v>7</v>
      </c>
      <c r="G100" s="52" t="s">
        <v>131</v>
      </c>
      <c r="H100" s="62">
        <v>50</v>
      </c>
      <c r="I100" s="36">
        <v>0</v>
      </c>
      <c r="J100" s="63">
        <v>0</v>
      </c>
      <c r="K100" s="64">
        <v>0.20999999999999999</v>
      </c>
      <c r="L100" s="65">
        <v>0</v>
      </c>
      <c r="M100" s="12"/>
      <c r="N100" s="2"/>
      <c r="O100" s="2"/>
      <c r="P100" s="2"/>
      <c r="Q100" s="42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57" t="s">
        <v>80</v>
      </c>
      <c r="C101" s="1"/>
      <c r="D101" s="1"/>
      <c r="E101" s="58" t="s">
        <v>180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82</v>
      </c>
      <c r="C102" s="1"/>
      <c r="D102" s="1"/>
      <c r="E102" s="58" t="s">
        <v>739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84</v>
      </c>
      <c r="C103" s="1"/>
      <c r="D103" s="1"/>
      <c r="E103" s="58" t="s">
        <v>182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>
      <c r="A104" s="9"/>
      <c r="B104" s="59" t="s">
        <v>86</v>
      </c>
      <c r="C104" s="31"/>
      <c r="D104" s="31"/>
      <c r="E104" s="60" t="s">
        <v>87</v>
      </c>
      <c r="F104" s="31"/>
      <c r="G104" s="31"/>
      <c r="H104" s="61"/>
      <c r="I104" s="31"/>
      <c r="J104" s="61"/>
      <c r="K104" s="31"/>
      <c r="L104" s="31"/>
      <c r="M104" s="12"/>
      <c r="N104" s="2"/>
      <c r="O104" s="2"/>
      <c r="P104" s="2"/>
      <c r="Q104" s="2"/>
    </row>
    <row r="105" thickTop="1" thickBot="1" ht="25" customHeight="1">
      <c r="A105" s="9"/>
      <c r="B105" s="1"/>
      <c r="C105" s="66">
        <v>1</v>
      </c>
      <c r="D105" s="1"/>
      <c r="E105" s="66" t="s">
        <v>111</v>
      </c>
      <c r="F105" s="1"/>
      <c r="G105" s="67" t="s">
        <v>104</v>
      </c>
      <c r="H105" s="68">
        <v>0</v>
      </c>
      <c r="I105" s="67" t="s">
        <v>105</v>
      </c>
      <c r="J105" s="69">
        <f>(L105-H105)</f>
        <v>0</v>
      </c>
      <c r="K105" s="67" t="s">
        <v>106</v>
      </c>
      <c r="L105" s="70">
        <v>0</v>
      </c>
      <c r="M105" s="12"/>
      <c r="N105" s="2"/>
      <c r="O105" s="2"/>
      <c r="P105" s="2"/>
      <c r="Q105" s="42">
        <f>0+Q60+Q65+Q70+Q75+Q80+Q85+Q90+Q95+Q100</f>
        <v>0</v>
      </c>
      <c r="R105" s="27">
        <f>0+R60+R65+R70+R75+R80+R85+R90+R95+R100</f>
        <v>0</v>
      </c>
      <c r="S105" s="71">
        <f>Q105*(1+J105)+R105</f>
        <v>0</v>
      </c>
    </row>
    <row r="106" thickTop="1" thickBot="1" ht="25" customHeight="1">
      <c r="A106" s="9"/>
      <c r="B106" s="72"/>
      <c r="C106" s="72"/>
      <c r="D106" s="72"/>
      <c r="E106" s="72"/>
      <c r="F106" s="72"/>
      <c r="G106" s="73" t="s">
        <v>107</v>
      </c>
      <c r="H106" s="74">
        <v>0</v>
      </c>
      <c r="I106" s="73" t="s">
        <v>108</v>
      </c>
      <c r="J106" s="75">
        <v>0</v>
      </c>
      <c r="K106" s="73" t="s">
        <v>109</v>
      </c>
      <c r="L106" s="76">
        <v>0</v>
      </c>
      <c r="M106" s="12"/>
      <c r="N106" s="2"/>
      <c r="O106" s="2"/>
      <c r="P106" s="2"/>
      <c r="Q106" s="2"/>
    </row>
    <row r="107" ht="40" customHeight="1">
      <c r="A107" s="9"/>
      <c r="B107" s="80" t="s">
        <v>332</v>
      </c>
      <c r="C107" s="1"/>
      <c r="D107" s="1"/>
      <c r="E107" s="1"/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0">
        <v>15</v>
      </c>
      <c r="C108" s="51" t="s">
        <v>708</v>
      </c>
      <c r="D108" s="51" t="s">
        <v>7</v>
      </c>
      <c r="E108" s="51" t="s">
        <v>709</v>
      </c>
      <c r="F108" s="51" t="s">
        <v>7</v>
      </c>
      <c r="G108" s="52" t="s">
        <v>124</v>
      </c>
      <c r="H108" s="53">
        <v>22.126999999999999</v>
      </c>
      <c r="I108" s="25">
        <v>0</v>
      </c>
      <c r="J108" s="54">
        <v>0</v>
      </c>
      <c r="K108" s="55">
        <v>0.20999999999999999</v>
      </c>
      <c r="L108" s="56">
        <v>0</v>
      </c>
      <c r="M108" s="12"/>
      <c r="N108" s="2"/>
      <c r="O108" s="2"/>
      <c r="P108" s="2"/>
      <c r="Q108" s="42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7" t="s">
        <v>80</v>
      </c>
      <c r="C109" s="1"/>
      <c r="D109" s="1"/>
      <c r="E109" s="58" t="s">
        <v>710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>
      <c r="A110" s="9"/>
      <c r="B110" s="57" t="s">
        <v>82</v>
      </c>
      <c r="C110" s="1"/>
      <c r="D110" s="1"/>
      <c r="E110" s="58" t="s">
        <v>810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84</v>
      </c>
      <c r="C111" s="1"/>
      <c r="D111" s="1"/>
      <c r="E111" s="58" t="s">
        <v>337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thickBot="1">
      <c r="A112" s="9"/>
      <c r="B112" s="59" t="s">
        <v>86</v>
      </c>
      <c r="C112" s="31"/>
      <c r="D112" s="31"/>
      <c r="E112" s="60" t="s">
        <v>87</v>
      </c>
      <c r="F112" s="31"/>
      <c r="G112" s="31"/>
      <c r="H112" s="61"/>
      <c r="I112" s="31"/>
      <c r="J112" s="61"/>
      <c r="K112" s="31"/>
      <c r="L112" s="31"/>
      <c r="M112" s="12"/>
      <c r="N112" s="2"/>
      <c r="O112" s="2"/>
      <c r="P112" s="2"/>
      <c r="Q112" s="2"/>
    </row>
    <row r="113" thickTop="1">
      <c r="A113" s="9"/>
      <c r="B113" s="50">
        <v>16</v>
      </c>
      <c r="C113" s="51" t="s">
        <v>338</v>
      </c>
      <c r="D113" s="51" t="s">
        <v>7</v>
      </c>
      <c r="E113" s="51" t="s">
        <v>339</v>
      </c>
      <c r="F113" s="51" t="s">
        <v>7</v>
      </c>
      <c r="G113" s="52" t="s">
        <v>124</v>
      </c>
      <c r="H113" s="62">
        <v>3.7650000000000001</v>
      </c>
      <c r="I113" s="36">
        <v>0</v>
      </c>
      <c r="J113" s="63">
        <v>0</v>
      </c>
      <c r="K113" s="64">
        <v>0.20999999999999999</v>
      </c>
      <c r="L113" s="65"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7" t="s">
        <v>80</v>
      </c>
      <c r="C114" s="1"/>
      <c r="D114" s="1"/>
      <c r="E114" s="58" t="s">
        <v>596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82</v>
      </c>
      <c r="C115" s="1"/>
      <c r="D115" s="1"/>
      <c r="E115" s="58" t="s">
        <v>811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84</v>
      </c>
      <c r="C116" s="1"/>
      <c r="D116" s="1"/>
      <c r="E116" s="58" t="s">
        <v>598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thickBot="1">
      <c r="A117" s="9"/>
      <c r="B117" s="59" t="s">
        <v>86</v>
      </c>
      <c r="C117" s="31"/>
      <c r="D117" s="31"/>
      <c r="E117" s="60" t="s">
        <v>87</v>
      </c>
      <c r="F117" s="31"/>
      <c r="G117" s="31"/>
      <c r="H117" s="61"/>
      <c r="I117" s="31"/>
      <c r="J117" s="61"/>
      <c r="K117" s="31"/>
      <c r="L117" s="31"/>
      <c r="M117" s="12"/>
      <c r="N117" s="2"/>
      <c r="O117" s="2"/>
      <c r="P117" s="2"/>
      <c r="Q117" s="2"/>
    </row>
    <row r="118" thickTop="1">
      <c r="A118" s="9"/>
      <c r="B118" s="50">
        <v>17</v>
      </c>
      <c r="C118" s="51" t="s">
        <v>713</v>
      </c>
      <c r="D118" s="51" t="s">
        <v>7</v>
      </c>
      <c r="E118" s="51" t="s">
        <v>714</v>
      </c>
      <c r="F118" s="51" t="s">
        <v>7</v>
      </c>
      <c r="G118" s="52" t="s">
        <v>124</v>
      </c>
      <c r="H118" s="62">
        <v>0.90000000000000002</v>
      </c>
      <c r="I118" s="36">
        <v>0</v>
      </c>
      <c r="J118" s="63">
        <v>0</v>
      </c>
      <c r="K118" s="64">
        <v>0.20999999999999999</v>
      </c>
      <c r="L118" s="65">
        <v>0</v>
      </c>
      <c r="M118" s="12"/>
      <c r="N118" s="2"/>
      <c r="O118" s="2"/>
      <c r="P118" s="2"/>
      <c r="Q118" s="42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57" t="s">
        <v>80</v>
      </c>
      <c r="C119" s="1"/>
      <c r="D119" s="1"/>
      <c r="E119" s="58" t="s">
        <v>812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>
      <c r="A120" s="9"/>
      <c r="B120" s="57" t="s">
        <v>82</v>
      </c>
      <c r="C120" s="1"/>
      <c r="D120" s="1"/>
      <c r="E120" s="58" t="s">
        <v>813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84</v>
      </c>
      <c r="C121" s="1"/>
      <c r="D121" s="1"/>
      <c r="E121" s="58" t="s">
        <v>717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>
      <c r="A122" s="9"/>
      <c r="B122" s="59" t="s">
        <v>86</v>
      </c>
      <c r="C122" s="31"/>
      <c r="D122" s="31"/>
      <c r="E122" s="60" t="s">
        <v>87</v>
      </c>
      <c r="F122" s="31"/>
      <c r="G122" s="31"/>
      <c r="H122" s="61"/>
      <c r="I122" s="31"/>
      <c r="J122" s="61"/>
      <c r="K122" s="31"/>
      <c r="L122" s="31"/>
      <c r="M122" s="12"/>
      <c r="N122" s="2"/>
      <c r="O122" s="2"/>
      <c r="P122" s="2"/>
      <c r="Q122" s="2"/>
    </row>
    <row r="123" thickTop="1">
      <c r="A123" s="9"/>
      <c r="B123" s="50">
        <v>18</v>
      </c>
      <c r="C123" s="51" t="s">
        <v>652</v>
      </c>
      <c r="D123" s="51" t="s">
        <v>7</v>
      </c>
      <c r="E123" s="51" t="s">
        <v>653</v>
      </c>
      <c r="F123" s="51" t="s">
        <v>7</v>
      </c>
      <c r="G123" s="52" t="s">
        <v>124</v>
      </c>
      <c r="H123" s="62">
        <v>7.5</v>
      </c>
      <c r="I123" s="36">
        <v>0</v>
      </c>
      <c r="J123" s="63">
        <v>0</v>
      </c>
      <c r="K123" s="64">
        <v>0.20999999999999999</v>
      </c>
      <c r="L123" s="65"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57" t="s">
        <v>80</v>
      </c>
      <c r="C124" s="1"/>
      <c r="D124" s="1"/>
      <c r="E124" s="58" t="s">
        <v>814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>
      <c r="A125" s="9"/>
      <c r="B125" s="57" t="s">
        <v>82</v>
      </c>
      <c r="C125" s="1"/>
      <c r="D125" s="1"/>
      <c r="E125" s="58" t="s">
        <v>746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84</v>
      </c>
      <c r="C126" s="1"/>
      <c r="D126" s="1"/>
      <c r="E126" s="58" t="s">
        <v>656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thickBot="1">
      <c r="A127" s="9"/>
      <c r="B127" s="59" t="s">
        <v>86</v>
      </c>
      <c r="C127" s="31"/>
      <c r="D127" s="31"/>
      <c r="E127" s="60" t="s">
        <v>87</v>
      </c>
      <c r="F127" s="31"/>
      <c r="G127" s="31"/>
      <c r="H127" s="61"/>
      <c r="I127" s="31"/>
      <c r="J127" s="61"/>
      <c r="K127" s="31"/>
      <c r="L127" s="31"/>
      <c r="M127" s="12"/>
      <c r="N127" s="2"/>
      <c r="O127" s="2"/>
      <c r="P127" s="2"/>
      <c r="Q127" s="2"/>
    </row>
    <row r="128" thickTop="1">
      <c r="A128" s="9"/>
      <c r="B128" s="50">
        <v>19</v>
      </c>
      <c r="C128" s="51" t="s">
        <v>599</v>
      </c>
      <c r="D128" s="51" t="s">
        <v>7</v>
      </c>
      <c r="E128" s="51" t="s">
        <v>600</v>
      </c>
      <c r="F128" s="51" t="s">
        <v>7</v>
      </c>
      <c r="G128" s="52" t="s">
        <v>124</v>
      </c>
      <c r="H128" s="62">
        <v>0.23999999999999999</v>
      </c>
      <c r="I128" s="36">
        <v>0</v>
      </c>
      <c r="J128" s="63">
        <v>0</v>
      </c>
      <c r="K128" s="64">
        <v>0.20999999999999999</v>
      </c>
      <c r="L128" s="65"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57" t="s">
        <v>80</v>
      </c>
      <c r="C129" s="1"/>
      <c r="D129" s="1"/>
      <c r="E129" s="58" t="s">
        <v>815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82</v>
      </c>
      <c r="C130" s="1"/>
      <c r="D130" s="1"/>
      <c r="E130" s="58" t="s">
        <v>816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>
      <c r="A131" s="9"/>
      <c r="B131" s="57" t="s">
        <v>84</v>
      </c>
      <c r="C131" s="1"/>
      <c r="D131" s="1"/>
      <c r="E131" s="58" t="s">
        <v>603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thickBot="1">
      <c r="A132" s="9"/>
      <c r="B132" s="59" t="s">
        <v>86</v>
      </c>
      <c r="C132" s="31"/>
      <c r="D132" s="31"/>
      <c r="E132" s="60" t="s">
        <v>87</v>
      </c>
      <c r="F132" s="31"/>
      <c r="G132" s="31"/>
      <c r="H132" s="61"/>
      <c r="I132" s="31"/>
      <c r="J132" s="61"/>
      <c r="K132" s="31"/>
      <c r="L132" s="31"/>
      <c r="M132" s="12"/>
      <c r="N132" s="2"/>
      <c r="O132" s="2"/>
      <c r="P132" s="2"/>
      <c r="Q132" s="2"/>
    </row>
    <row r="133" thickTop="1" thickBot="1" ht="25" customHeight="1">
      <c r="A133" s="9"/>
      <c r="B133" s="1"/>
      <c r="C133" s="66">
        <v>4</v>
      </c>
      <c r="D133" s="1"/>
      <c r="E133" s="66" t="s">
        <v>304</v>
      </c>
      <c r="F133" s="1"/>
      <c r="G133" s="67" t="s">
        <v>104</v>
      </c>
      <c r="H133" s="68">
        <v>0</v>
      </c>
      <c r="I133" s="67" t="s">
        <v>105</v>
      </c>
      <c r="J133" s="69">
        <f>(L133-H133)</f>
        <v>0</v>
      </c>
      <c r="K133" s="67" t="s">
        <v>106</v>
      </c>
      <c r="L133" s="70">
        <v>0</v>
      </c>
      <c r="M133" s="12"/>
      <c r="N133" s="2"/>
      <c r="O133" s="2"/>
      <c r="P133" s="2"/>
      <c r="Q133" s="42">
        <f>0+Q108+Q113+Q118+Q123+Q128</f>
        <v>0</v>
      </c>
      <c r="R133" s="27">
        <f>0+R108+R113+R118+R123+R128</f>
        <v>0</v>
      </c>
      <c r="S133" s="71">
        <f>Q133*(1+J133)+R133</f>
        <v>0</v>
      </c>
    </row>
    <row r="134" thickTop="1" thickBot="1" ht="25" customHeight="1">
      <c r="A134" s="9"/>
      <c r="B134" s="72"/>
      <c r="C134" s="72"/>
      <c r="D134" s="72"/>
      <c r="E134" s="72"/>
      <c r="F134" s="72"/>
      <c r="G134" s="73" t="s">
        <v>107</v>
      </c>
      <c r="H134" s="74">
        <v>0</v>
      </c>
      <c r="I134" s="73" t="s">
        <v>108</v>
      </c>
      <c r="J134" s="75">
        <v>0</v>
      </c>
      <c r="K134" s="73" t="s">
        <v>109</v>
      </c>
      <c r="L134" s="76">
        <v>0</v>
      </c>
      <c r="M134" s="12"/>
      <c r="N134" s="2"/>
      <c r="O134" s="2"/>
      <c r="P134" s="2"/>
      <c r="Q134" s="2"/>
    </row>
    <row r="135" ht="40" customHeight="1">
      <c r="A135" s="9"/>
      <c r="B135" s="80" t="s">
        <v>183</v>
      </c>
      <c r="C135" s="1"/>
      <c r="D135" s="1"/>
      <c r="E135" s="1"/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>
      <c r="A136" s="9"/>
      <c r="B136" s="50">
        <v>20</v>
      </c>
      <c r="C136" s="51" t="s">
        <v>604</v>
      </c>
      <c r="D136" s="51" t="s">
        <v>7</v>
      </c>
      <c r="E136" s="51" t="s">
        <v>605</v>
      </c>
      <c r="F136" s="51" t="s">
        <v>7</v>
      </c>
      <c r="G136" s="52" t="s">
        <v>131</v>
      </c>
      <c r="H136" s="53">
        <v>42</v>
      </c>
      <c r="I136" s="25">
        <v>0</v>
      </c>
      <c r="J136" s="54">
        <v>0</v>
      </c>
      <c r="K136" s="55">
        <v>0.20999999999999999</v>
      </c>
      <c r="L136" s="56">
        <v>0</v>
      </c>
      <c r="M136" s="12"/>
      <c r="N136" s="2"/>
      <c r="O136" s="2"/>
      <c r="P136" s="2"/>
      <c r="Q136" s="42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57" t="s">
        <v>80</v>
      </c>
      <c r="C137" s="1"/>
      <c r="D137" s="1"/>
      <c r="E137" s="58" t="s">
        <v>606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82</v>
      </c>
      <c r="C138" s="1"/>
      <c r="D138" s="1"/>
      <c r="E138" s="58" t="s">
        <v>817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84</v>
      </c>
      <c r="C139" s="1"/>
      <c r="D139" s="1"/>
      <c r="E139" s="58" t="s">
        <v>608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>
      <c r="A140" s="9"/>
      <c r="B140" s="59" t="s">
        <v>86</v>
      </c>
      <c r="C140" s="31"/>
      <c r="D140" s="31"/>
      <c r="E140" s="60" t="s">
        <v>87</v>
      </c>
      <c r="F140" s="31"/>
      <c r="G140" s="31"/>
      <c r="H140" s="61"/>
      <c r="I140" s="31"/>
      <c r="J140" s="61"/>
      <c r="K140" s="31"/>
      <c r="L140" s="31"/>
      <c r="M140" s="12"/>
      <c r="N140" s="2"/>
      <c r="O140" s="2"/>
      <c r="P140" s="2"/>
      <c r="Q140" s="2"/>
    </row>
    <row r="141" thickTop="1">
      <c r="A141" s="9"/>
      <c r="B141" s="50">
        <v>21</v>
      </c>
      <c r="C141" s="51" t="s">
        <v>189</v>
      </c>
      <c r="D141" s="51" t="s">
        <v>7</v>
      </c>
      <c r="E141" s="51" t="s">
        <v>190</v>
      </c>
      <c r="F141" s="51" t="s">
        <v>7</v>
      </c>
      <c r="G141" s="52" t="s">
        <v>131</v>
      </c>
      <c r="H141" s="62">
        <v>21</v>
      </c>
      <c r="I141" s="36">
        <v>0</v>
      </c>
      <c r="J141" s="63">
        <v>0</v>
      </c>
      <c r="K141" s="64">
        <v>0.20999999999999999</v>
      </c>
      <c r="L141" s="65"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57" t="s">
        <v>80</v>
      </c>
      <c r="C142" s="1"/>
      <c r="D142" s="1"/>
      <c r="E142" s="58" t="s">
        <v>609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82</v>
      </c>
      <c r="C143" s="1"/>
      <c r="D143" s="1"/>
      <c r="E143" s="58" t="s">
        <v>610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84</v>
      </c>
      <c r="C144" s="1"/>
      <c r="D144" s="1"/>
      <c r="E144" s="58" t="s">
        <v>193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thickBot="1">
      <c r="A145" s="9"/>
      <c r="B145" s="59" t="s">
        <v>86</v>
      </c>
      <c r="C145" s="31"/>
      <c r="D145" s="31"/>
      <c r="E145" s="60" t="s">
        <v>87</v>
      </c>
      <c r="F145" s="31"/>
      <c r="G145" s="31"/>
      <c r="H145" s="61"/>
      <c r="I145" s="31"/>
      <c r="J145" s="61"/>
      <c r="K145" s="31"/>
      <c r="L145" s="31"/>
      <c r="M145" s="12"/>
      <c r="N145" s="2"/>
      <c r="O145" s="2"/>
      <c r="P145" s="2"/>
      <c r="Q145" s="2"/>
    </row>
    <row r="146" thickTop="1">
      <c r="A146" s="9"/>
      <c r="B146" s="50">
        <v>22</v>
      </c>
      <c r="C146" s="51" t="s">
        <v>611</v>
      </c>
      <c r="D146" s="51" t="s">
        <v>7</v>
      </c>
      <c r="E146" s="51" t="s">
        <v>612</v>
      </c>
      <c r="F146" s="51" t="s">
        <v>7</v>
      </c>
      <c r="G146" s="52" t="s">
        <v>131</v>
      </c>
      <c r="H146" s="62">
        <v>21</v>
      </c>
      <c r="I146" s="36">
        <v>0</v>
      </c>
      <c r="J146" s="63">
        <v>0</v>
      </c>
      <c r="K146" s="64">
        <v>0.20999999999999999</v>
      </c>
      <c r="L146" s="65"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>
      <c r="A147" s="9"/>
      <c r="B147" s="57" t="s">
        <v>80</v>
      </c>
      <c r="C147" s="1"/>
      <c r="D147" s="1"/>
      <c r="E147" s="58" t="s">
        <v>613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82</v>
      </c>
      <c r="C148" s="1"/>
      <c r="D148" s="1"/>
      <c r="E148" s="58" t="s">
        <v>610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84</v>
      </c>
      <c r="C149" s="1"/>
      <c r="D149" s="1"/>
      <c r="E149" s="58" t="s">
        <v>207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thickBot="1">
      <c r="A150" s="9"/>
      <c r="B150" s="59" t="s">
        <v>86</v>
      </c>
      <c r="C150" s="31"/>
      <c r="D150" s="31"/>
      <c r="E150" s="60" t="s">
        <v>87</v>
      </c>
      <c r="F150" s="31"/>
      <c r="G150" s="31"/>
      <c r="H150" s="61"/>
      <c r="I150" s="31"/>
      <c r="J150" s="61"/>
      <c r="K150" s="31"/>
      <c r="L150" s="31"/>
      <c r="M150" s="12"/>
      <c r="N150" s="2"/>
      <c r="O150" s="2"/>
      <c r="P150" s="2"/>
      <c r="Q150" s="2"/>
    </row>
    <row r="151" thickTop="1" thickBot="1" ht="25" customHeight="1">
      <c r="A151" s="9"/>
      <c r="B151" s="1"/>
      <c r="C151" s="66">
        <v>5</v>
      </c>
      <c r="D151" s="1"/>
      <c r="E151" s="66" t="s">
        <v>112</v>
      </c>
      <c r="F151" s="1"/>
      <c r="G151" s="67" t="s">
        <v>104</v>
      </c>
      <c r="H151" s="68">
        <v>0</v>
      </c>
      <c r="I151" s="67" t="s">
        <v>105</v>
      </c>
      <c r="J151" s="69">
        <f>(L151-H151)</f>
        <v>0</v>
      </c>
      <c r="K151" s="67" t="s">
        <v>106</v>
      </c>
      <c r="L151" s="70">
        <v>0</v>
      </c>
      <c r="M151" s="12"/>
      <c r="N151" s="2"/>
      <c r="O151" s="2"/>
      <c r="P151" s="2"/>
      <c r="Q151" s="42">
        <f>0+Q136+Q141+Q146</f>
        <v>0</v>
      </c>
      <c r="R151" s="27">
        <f>0+R136+R141+R146</f>
        <v>0</v>
      </c>
      <c r="S151" s="71">
        <f>Q151*(1+J151)+R151</f>
        <v>0</v>
      </c>
    </row>
    <row r="152" thickTop="1" thickBot="1" ht="25" customHeight="1">
      <c r="A152" s="9"/>
      <c r="B152" s="72"/>
      <c r="C152" s="72"/>
      <c r="D152" s="72"/>
      <c r="E152" s="72"/>
      <c r="F152" s="72"/>
      <c r="G152" s="73" t="s">
        <v>107</v>
      </c>
      <c r="H152" s="74">
        <v>0</v>
      </c>
      <c r="I152" s="73" t="s">
        <v>108</v>
      </c>
      <c r="J152" s="75">
        <v>0</v>
      </c>
      <c r="K152" s="73" t="s">
        <v>109</v>
      </c>
      <c r="L152" s="76">
        <v>0</v>
      </c>
      <c r="M152" s="12"/>
      <c r="N152" s="2"/>
      <c r="O152" s="2"/>
      <c r="P152" s="2"/>
      <c r="Q152" s="2"/>
    </row>
    <row r="153" ht="40" customHeight="1">
      <c r="A153" s="9"/>
      <c r="B153" s="80" t="s">
        <v>343</v>
      </c>
      <c r="C153" s="1"/>
      <c r="D153" s="1"/>
      <c r="E153" s="1"/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0">
        <v>23</v>
      </c>
      <c r="C154" s="51" t="s">
        <v>344</v>
      </c>
      <c r="D154" s="51" t="s">
        <v>7</v>
      </c>
      <c r="E154" s="51" t="s">
        <v>345</v>
      </c>
      <c r="F154" s="51" t="s">
        <v>7</v>
      </c>
      <c r="G154" s="52" t="s">
        <v>131</v>
      </c>
      <c r="H154" s="53">
        <v>3.6000000000000001</v>
      </c>
      <c r="I154" s="25">
        <v>0</v>
      </c>
      <c r="J154" s="54">
        <v>0</v>
      </c>
      <c r="K154" s="55">
        <v>0.20999999999999999</v>
      </c>
      <c r="L154" s="56">
        <v>0</v>
      </c>
      <c r="M154" s="12"/>
      <c r="N154" s="2"/>
      <c r="O154" s="2"/>
      <c r="P154" s="2"/>
      <c r="Q154" s="42">
        <f>IF(ISNUMBER(K154),IF(H154&gt;0,IF(I154&gt;0,J154,0),0),0)</f>
        <v>0</v>
      </c>
      <c r="R154" s="27">
        <f>IF(ISNUMBER(K154)=FALSE,J154,0)</f>
        <v>0</v>
      </c>
    </row>
    <row r="155">
      <c r="A155" s="9"/>
      <c r="B155" s="57" t="s">
        <v>80</v>
      </c>
      <c r="C155" s="1"/>
      <c r="D155" s="1"/>
      <c r="E155" s="58" t="s">
        <v>346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>
      <c r="A156" s="9"/>
      <c r="B156" s="57" t="s">
        <v>82</v>
      </c>
      <c r="C156" s="1"/>
      <c r="D156" s="1"/>
      <c r="E156" s="58" t="s">
        <v>720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>
      <c r="A157" s="9"/>
      <c r="B157" s="57" t="s">
        <v>84</v>
      </c>
      <c r="C157" s="1"/>
      <c r="D157" s="1"/>
      <c r="E157" s="58" t="s">
        <v>348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thickBot="1">
      <c r="A158" s="9"/>
      <c r="B158" s="59" t="s">
        <v>86</v>
      </c>
      <c r="C158" s="31"/>
      <c r="D158" s="31"/>
      <c r="E158" s="60" t="s">
        <v>87</v>
      </c>
      <c r="F158" s="31"/>
      <c r="G158" s="31"/>
      <c r="H158" s="61"/>
      <c r="I158" s="31"/>
      <c r="J158" s="61"/>
      <c r="K158" s="31"/>
      <c r="L158" s="31"/>
      <c r="M158" s="12"/>
      <c r="N158" s="2"/>
      <c r="O158" s="2"/>
      <c r="P158" s="2"/>
      <c r="Q158" s="2"/>
    </row>
    <row r="159" thickTop="1" thickBot="1" ht="25" customHeight="1">
      <c r="A159" s="9"/>
      <c r="B159" s="1"/>
      <c r="C159" s="66">
        <v>7</v>
      </c>
      <c r="D159" s="1"/>
      <c r="E159" s="66" t="s">
        <v>305</v>
      </c>
      <c r="F159" s="1"/>
      <c r="G159" s="67" t="s">
        <v>104</v>
      </c>
      <c r="H159" s="68">
        <v>0</v>
      </c>
      <c r="I159" s="67" t="s">
        <v>105</v>
      </c>
      <c r="J159" s="69">
        <f>(L159-H159)</f>
        <v>0</v>
      </c>
      <c r="K159" s="67" t="s">
        <v>106</v>
      </c>
      <c r="L159" s="70">
        <v>0</v>
      </c>
      <c r="M159" s="12"/>
      <c r="N159" s="2"/>
      <c r="O159" s="2"/>
      <c r="P159" s="2"/>
      <c r="Q159" s="42">
        <f>0+Q154</f>
        <v>0</v>
      </c>
      <c r="R159" s="27">
        <f>0+R154</f>
        <v>0</v>
      </c>
      <c r="S159" s="71">
        <f>Q159*(1+J159)+R159</f>
        <v>0</v>
      </c>
    </row>
    <row r="160" thickTop="1" thickBot="1" ht="25" customHeight="1">
      <c r="A160" s="9"/>
      <c r="B160" s="72"/>
      <c r="C160" s="72"/>
      <c r="D160" s="72"/>
      <c r="E160" s="72"/>
      <c r="F160" s="72"/>
      <c r="G160" s="73" t="s">
        <v>107</v>
      </c>
      <c r="H160" s="74">
        <v>0</v>
      </c>
      <c r="I160" s="73" t="s">
        <v>108</v>
      </c>
      <c r="J160" s="75">
        <v>0</v>
      </c>
      <c r="K160" s="73" t="s">
        <v>109</v>
      </c>
      <c r="L160" s="76">
        <v>0</v>
      </c>
      <c r="M160" s="12"/>
      <c r="N160" s="2"/>
      <c r="O160" s="2"/>
      <c r="P160" s="2"/>
      <c r="Q160" s="2"/>
    </row>
    <row r="161" ht="40" customHeight="1">
      <c r="A161" s="9"/>
      <c r="B161" s="80" t="s">
        <v>349</v>
      </c>
      <c r="C161" s="1"/>
      <c r="D161" s="1"/>
      <c r="E161" s="1"/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>
      <c r="A162" s="9"/>
      <c r="B162" s="50">
        <v>24</v>
      </c>
      <c r="C162" s="51" t="s">
        <v>350</v>
      </c>
      <c r="D162" s="51" t="s">
        <v>7</v>
      </c>
      <c r="E162" s="51" t="s">
        <v>351</v>
      </c>
      <c r="F162" s="51" t="s">
        <v>7</v>
      </c>
      <c r="G162" s="52" t="s">
        <v>101</v>
      </c>
      <c r="H162" s="53">
        <v>1</v>
      </c>
      <c r="I162" s="25">
        <v>0</v>
      </c>
      <c r="J162" s="54">
        <v>0</v>
      </c>
      <c r="K162" s="55">
        <v>0.20999999999999999</v>
      </c>
      <c r="L162" s="56"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80</v>
      </c>
      <c r="C163" s="1"/>
      <c r="D163" s="1"/>
      <c r="E163" s="58" t="s">
        <v>616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82</v>
      </c>
      <c r="C164" s="1"/>
      <c r="D164" s="1"/>
      <c r="E164" s="58" t="s">
        <v>83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84</v>
      </c>
      <c r="C165" s="1"/>
      <c r="D165" s="1"/>
      <c r="E165" s="58" t="s">
        <v>353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86</v>
      </c>
      <c r="C166" s="31"/>
      <c r="D166" s="31"/>
      <c r="E166" s="60" t="s">
        <v>87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>
      <c r="A167" s="9"/>
      <c r="B167" s="50">
        <v>25</v>
      </c>
      <c r="C167" s="51" t="s">
        <v>354</v>
      </c>
      <c r="D167" s="51" t="s">
        <v>7</v>
      </c>
      <c r="E167" s="51" t="s">
        <v>355</v>
      </c>
      <c r="F167" s="51" t="s">
        <v>7</v>
      </c>
      <c r="G167" s="52" t="s">
        <v>124</v>
      </c>
      <c r="H167" s="62">
        <v>28.542999999999999</v>
      </c>
      <c r="I167" s="36">
        <v>0</v>
      </c>
      <c r="J167" s="63">
        <v>0</v>
      </c>
      <c r="K167" s="64">
        <v>0.20999999999999999</v>
      </c>
      <c r="L167" s="65">
        <v>0</v>
      </c>
      <c r="M167" s="12"/>
      <c r="N167" s="2"/>
      <c r="O167" s="2"/>
      <c r="P167" s="2"/>
      <c r="Q167" s="42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57" t="s">
        <v>80</v>
      </c>
      <c r="C168" s="1"/>
      <c r="D168" s="1"/>
      <c r="E168" s="58" t="s">
        <v>356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>
      <c r="A169" s="9"/>
      <c r="B169" s="57" t="s">
        <v>82</v>
      </c>
      <c r="C169" s="1"/>
      <c r="D169" s="1"/>
      <c r="E169" s="58" t="s">
        <v>818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7" t="s">
        <v>84</v>
      </c>
      <c r="C170" s="1"/>
      <c r="D170" s="1"/>
      <c r="E170" s="58" t="s">
        <v>358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thickBot="1">
      <c r="A171" s="9"/>
      <c r="B171" s="59" t="s">
        <v>86</v>
      </c>
      <c r="C171" s="31"/>
      <c r="D171" s="31"/>
      <c r="E171" s="60" t="s">
        <v>87</v>
      </c>
      <c r="F171" s="31"/>
      <c r="G171" s="31"/>
      <c r="H171" s="61"/>
      <c r="I171" s="31"/>
      <c r="J171" s="61"/>
      <c r="K171" s="31"/>
      <c r="L171" s="31"/>
      <c r="M171" s="12"/>
      <c r="N171" s="2"/>
      <c r="O171" s="2"/>
      <c r="P171" s="2"/>
      <c r="Q171" s="2"/>
    </row>
    <row r="172" thickTop="1" thickBot="1" ht="25" customHeight="1">
      <c r="A172" s="9"/>
      <c r="B172" s="1"/>
      <c r="C172" s="66">
        <v>8</v>
      </c>
      <c r="D172" s="1"/>
      <c r="E172" s="66" t="s">
        <v>306</v>
      </c>
      <c r="F172" s="1"/>
      <c r="G172" s="67" t="s">
        <v>104</v>
      </c>
      <c r="H172" s="68">
        <v>0</v>
      </c>
      <c r="I172" s="67" t="s">
        <v>105</v>
      </c>
      <c r="J172" s="69">
        <f>(L172-H172)</f>
        <v>0</v>
      </c>
      <c r="K172" s="67" t="s">
        <v>106</v>
      </c>
      <c r="L172" s="70">
        <v>0</v>
      </c>
      <c r="M172" s="12"/>
      <c r="N172" s="2"/>
      <c r="O172" s="2"/>
      <c r="P172" s="2"/>
      <c r="Q172" s="42">
        <f>0+Q162+Q167</f>
        <v>0</v>
      </c>
      <c r="R172" s="27">
        <f>0+R162+R167</f>
        <v>0</v>
      </c>
      <c r="S172" s="71">
        <f>Q172*(1+J172)+R172</f>
        <v>0</v>
      </c>
    </row>
    <row r="173" thickTop="1" thickBot="1" ht="25" customHeight="1">
      <c r="A173" s="9"/>
      <c r="B173" s="72"/>
      <c r="C173" s="72"/>
      <c r="D173" s="72"/>
      <c r="E173" s="72"/>
      <c r="F173" s="72"/>
      <c r="G173" s="73" t="s">
        <v>107</v>
      </c>
      <c r="H173" s="74">
        <v>0</v>
      </c>
      <c r="I173" s="73" t="s">
        <v>108</v>
      </c>
      <c r="J173" s="75">
        <v>0</v>
      </c>
      <c r="K173" s="73" t="s">
        <v>109</v>
      </c>
      <c r="L173" s="76">
        <v>0</v>
      </c>
      <c r="M173" s="12"/>
      <c r="N173" s="2"/>
      <c r="O173" s="2"/>
      <c r="P173" s="2"/>
      <c r="Q173" s="2"/>
    </row>
    <row r="174" ht="40" customHeight="1">
      <c r="A174" s="9"/>
      <c r="B174" s="80" t="s">
        <v>219</v>
      </c>
      <c r="C174" s="1"/>
      <c r="D174" s="1"/>
      <c r="E174" s="1"/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>
      <c r="A175" s="9"/>
      <c r="B175" s="50">
        <v>26</v>
      </c>
      <c r="C175" s="51" t="s">
        <v>373</v>
      </c>
      <c r="D175" s="51" t="s">
        <v>7</v>
      </c>
      <c r="E175" s="51" t="s">
        <v>374</v>
      </c>
      <c r="F175" s="51" t="s">
        <v>7</v>
      </c>
      <c r="G175" s="52" t="s">
        <v>101</v>
      </c>
      <c r="H175" s="53">
        <v>1</v>
      </c>
      <c r="I175" s="25">
        <v>0</v>
      </c>
      <c r="J175" s="54">
        <v>0</v>
      </c>
      <c r="K175" s="55">
        <v>0.20999999999999999</v>
      </c>
      <c r="L175" s="56"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80</v>
      </c>
      <c r="C176" s="1"/>
      <c r="D176" s="1"/>
      <c r="E176" s="58" t="s">
        <v>819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82</v>
      </c>
      <c r="C177" s="1"/>
      <c r="D177" s="1"/>
      <c r="E177" s="58" t="s">
        <v>83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84</v>
      </c>
      <c r="C178" s="1"/>
      <c r="D178" s="1"/>
      <c r="E178" s="58" t="s">
        <v>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86</v>
      </c>
      <c r="C179" s="31"/>
      <c r="D179" s="31"/>
      <c r="E179" s="60" t="s">
        <v>87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27</v>
      </c>
      <c r="C180" s="51" t="s">
        <v>377</v>
      </c>
      <c r="D180" s="51" t="s">
        <v>7</v>
      </c>
      <c r="E180" s="51" t="s">
        <v>378</v>
      </c>
      <c r="F180" s="51" t="s">
        <v>7</v>
      </c>
      <c r="G180" s="52" t="s">
        <v>222</v>
      </c>
      <c r="H180" s="62">
        <v>24.5</v>
      </c>
      <c r="I180" s="36">
        <v>0</v>
      </c>
      <c r="J180" s="63">
        <v>0</v>
      </c>
      <c r="K180" s="64">
        <v>0.20999999999999999</v>
      </c>
      <c r="L180" s="65"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80</v>
      </c>
      <c r="C181" s="1"/>
      <c r="D181" s="1"/>
      <c r="E181" s="58" t="s">
        <v>820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82</v>
      </c>
      <c r="C182" s="1"/>
      <c r="D182" s="1"/>
      <c r="E182" s="58" t="s">
        <v>821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84</v>
      </c>
      <c r="C183" s="1"/>
      <c r="D183" s="1"/>
      <c r="E183" s="58" t="s">
        <v>381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86</v>
      </c>
      <c r="C184" s="31"/>
      <c r="D184" s="31"/>
      <c r="E184" s="60" t="s">
        <v>87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28</v>
      </c>
      <c r="C185" s="51" t="s">
        <v>822</v>
      </c>
      <c r="D185" s="51" t="s">
        <v>7</v>
      </c>
      <c r="E185" s="51" t="s">
        <v>823</v>
      </c>
      <c r="F185" s="51" t="s">
        <v>7</v>
      </c>
      <c r="G185" s="52" t="s">
        <v>222</v>
      </c>
      <c r="H185" s="62">
        <v>25</v>
      </c>
      <c r="I185" s="36">
        <v>0</v>
      </c>
      <c r="J185" s="63">
        <v>0</v>
      </c>
      <c r="K185" s="64">
        <v>0.20999999999999999</v>
      </c>
      <c r="L185" s="65"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80</v>
      </c>
      <c r="C186" s="1"/>
      <c r="D186" s="1"/>
      <c r="E186" s="58" t="s">
        <v>824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82</v>
      </c>
      <c r="C187" s="1"/>
      <c r="D187" s="1"/>
      <c r="E187" s="58" t="s">
        <v>138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84</v>
      </c>
      <c r="C188" s="1"/>
      <c r="D188" s="1"/>
      <c r="E188" s="58" t="s">
        <v>291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86</v>
      </c>
      <c r="C189" s="31"/>
      <c r="D189" s="31"/>
      <c r="E189" s="60" t="s">
        <v>87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29</v>
      </c>
      <c r="C190" s="51" t="s">
        <v>825</v>
      </c>
      <c r="D190" s="51" t="s">
        <v>7</v>
      </c>
      <c r="E190" s="51" t="s">
        <v>826</v>
      </c>
      <c r="F190" s="51" t="s">
        <v>7</v>
      </c>
      <c r="G190" s="52" t="s">
        <v>222</v>
      </c>
      <c r="H190" s="62">
        <v>24.5</v>
      </c>
      <c r="I190" s="36">
        <v>0</v>
      </c>
      <c r="J190" s="63">
        <v>0</v>
      </c>
      <c r="K190" s="64">
        <v>0.20999999999999999</v>
      </c>
      <c r="L190" s="65"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80</v>
      </c>
      <c r="C191" s="1"/>
      <c r="D191" s="1"/>
      <c r="E191" s="58" t="s">
        <v>827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82</v>
      </c>
      <c r="C192" s="1"/>
      <c r="D192" s="1"/>
      <c r="E192" s="58" t="s">
        <v>821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84</v>
      </c>
      <c r="C193" s="1"/>
      <c r="D193" s="1"/>
      <c r="E193" s="58" t="s">
        <v>628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86</v>
      </c>
      <c r="C194" s="31"/>
      <c r="D194" s="31"/>
      <c r="E194" s="60" t="s">
        <v>87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>
      <c r="A195" s="9"/>
      <c r="B195" s="50">
        <v>30</v>
      </c>
      <c r="C195" s="51" t="s">
        <v>391</v>
      </c>
      <c r="D195" s="51" t="s">
        <v>7</v>
      </c>
      <c r="E195" s="51" t="s">
        <v>392</v>
      </c>
      <c r="F195" s="51" t="s">
        <v>7</v>
      </c>
      <c r="G195" s="52" t="s">
        <v>124</v>
      </c>
      <c r="H195" s="62">
        <v>23.166</v>
      </c>
      <c r="I195" s="36">
        <v>0</v>
      </c>
      <c r="J195" s="63">
        <v>0</v>
      </c>
      <c r="K195" s="64">
        <v>0.20999999999999999</v>
      </c>
      <c r="L195" s="65"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57" t="s">
        <v>80</v>
      </c>
      <c r="C196" s="1"/>
      <c r="D196" s="1"/>
      <c r="E196" s="58" t="s">
        <v>828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>
      <c r="A197" s="9"/>
      <c r="B197" s="57" t="s">
        <v>82</v>
      </c>
      <c r="C197" s="1"/>
      <c r="D197" s="1"/>
      <c r="E197" s="58" t="s">
        <v>829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7" t="s">
        <v>84</v>
      </c>
      <c r="C198" s="1"/>
      <c r="D198" s="1"/>
      <c r="E198" s="58" t="s">
        <v>572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thickBot="1">
      <c r="A199" s="9"/>
      <c r="B199" s="59" t="s">
        <v>86</v>
      </c>
      <c r="C199" s="31"/>
      <c r="D199" s="31"/>
      <c r="E199" s="60" t="s">
        <v>87</v>
      </c>
      <c r="F199" s="31"/>
      <c r="G199" s="31"/>
      <c r="H199" s="61"/>
      <c r="I199" s="31"/>
      <c r="J199" s="61"/>
      <c r="K199" s="31"/>
      <c r="L199" s="31"/>
      <c r="M199" s="12"/>
      <c r="N199" s="2"/>
      <c r="O199" s="2"/>
      <c r="P199" s="2"/>
      <c r="Q199" s="2"/>
    </row>
    <row r="200" thickTop="1" thickBot="1" ht="25" customHeight="1">
      <c r="A200" s="9"/>
      <c r="B200" s="1"/>
      <c r="C200" s="66">
        <v>9</v>
      </c>
      <c r="D200" s="1"/>
      <c r="E200" s="66" t="s">
        <v>113</v>
      </c>
      <c r="F200" s="1"/>
      <c r="G200" s="67" t="s">
        <v>104</v>
      </c>
      <c r="H200" s="68">
        <v>0</v>
      </c>
      <c r="I200" s="67" t="s">
        <v>105</v>
      </c>
      <c r="J200" s="69">
        <f>(L200-H200)</f>
        <v>0</v>
      </c>
      <c r="K200" s="67" t="s">
        <v>106</v>
      </c>
      <c r="L200" s="70">
        <v>0</v>
      </c>
      <c r="M200" s="12"/>
      <c r="N200" s="2"/>
      <c r="O200" s="2"/>
      <c r="P200" s="2"/>
      <c r="Q200" s="42">
        <f>0+Q175+Q180+Q185+Q190+Q195</f>
        <v>0</v>
      </c>
      <c r="R200" s="27">
        <f>0+R175+R180+R185+R190+R195</f>
        <v>0</v>
      </c>
      <c r="S200" s="71">
        <f>Q200*(1+J200)+R200</f>
        <v>0</v>
      </c>
    </row>
    <row r="201" thickTop="1" thickBot="1" ht="25" customHeight="1">
      <c r="A201" s="9"/>
      <c r="B201" s="72"/>
      <c r="C201" s="72"/>
      <c r="D201" s="72"/>
      <c r="E201" s="72"/>
      <c r="F201" s="72"/>
      <c r="G201" s="73" t="s">
        <v>107</v>
      </c>
      <c r="H201" s="74">
        <v>0</v>
      </c>
      <c r="I201" s="73" t="s">
        <v>108</v>
      </c>
      <c r="J201" s="75">
        <v>0</v>
      </c>
      <c r="K201" s="73" t="s">
        <v>109</v>
      </c>
      <c r="L201" s="76">
        <v>0</v>
      </c>
      <c r="M201" s="12"/>
      <c r="N201" s="2"/>
      <c r="O201" s="2"/>
      <c r="P201" s="2"/>
      <c r="Q201" s="2"/>
    </row>
    <row r="202">
      <c r="A202" s="13"/>
      <c r="B202" s="4"/>
      <c r="C202" s="4"/>
      <c r="D202" s="4"/>
      <c r="E202" s="4"/>
      <c r="F202" s="4"/>
      <c r="G202" s="4"/>
      <c r="H202" s="77"/>
      <c r="I202" s="4"/>
      <c r="J202" s="77"/>
      <c r="K202" s="4"/>
      <c r="L202" s="4"/>
      <c r="M202" s="14"/>
      <c r="N202" s="2"/>
      <c r="O202" s="2"/>
      <c r="P202" s="2"/>
      <c r="Q202" s="2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"/>
      <c r="O203" s="2"/>
      <c r="P203" s="2"/>
      <c r="Q203" s="2"/>
    </row>
  </sheetData>
  <mergeCells count="1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9:L59"/>
    <mergeCell ref="B61:D61"/>
    <mergeCell ref="B62:D62"/>
    <mergeCell ref="B63:D63"/>
    <mergeCell ref="B64:D64"/>
    <mergeCell ref="B66:D66"/>
    <mergeCell ref="B67:D67"/>
    <mergeCell ref="B68:D68"/>
    <mergeCell ref="B69:D69"/>
    <mergeCell ref="B107:L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5:L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3:L153"/>
    <mergeCell ref="B155:D155"/>
    <mergeCell ref="B156:D156"/>
    <mergeCell ref="B157:D157"/>
    <mergeCell ref="B158:D158"/>
    <mergeCell ref="B161:L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174:L174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830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IF(SUM(K20:K24)&gt;0,ROUND(SUM(S20:S24)/SUM(K20:K24)-1,8),0)</f>
        <v>0</v>
      </c>
      <c r="R11" s="27">
        <f>AVERAGE(J40,J83,J106,J119,J147)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S40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S83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S106</f>
        <v>0</v>
      </c>
    </row>
    <row r="23">
      <c r="A23" s="9"/>
      <c r="B23" s="45">
        <v>8</v>
      </c>
      <c r="C23" s="1"/>
      <c r="D23" s="1"/>
      <c r="E23" s="46" t="s">
        <v>306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S119</f>
        <v>0</v>
      </c>
    </row>
    <row r="24">
      <c r="A24" s="9"/>
      <c r="B24" s="45">
        <v>9</v>
      </c>
      <c r="C24" s="1"/>
      <c r="D24" s="1"/>
      <c r="E24" s="46" t="s">
        <v>113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S147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1"/>
      <c r="N25" s="2"/>
      <c r="O25" s="2"/>
      <c r="P25" s="2"/>
      <c r="Q25" s="2"/>
    </row>
    <row r="26" ht="14" customHeight="1">
      <c r="A26" s="4"/>
      <c r="B26" s="37" t="s">
        <v>68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8"/>
      <c r="N27" s="2"/>
      <c r="O27" s="2"/>
      <c r="P27" s="2"/>
      <c r="Q27" s="2"/>
    </row>
    <row r="28" ht="18" customHeight="1">
      <c r="A28" s="9"/>
      <c r="B28" s="43" t="s">
        <v>69</v>
      </c>
      <c r="C28" s="43" t="s">
        <v>65</v>
      </c>
      <c r="D28" s="43" t="s">
        <v>70</v>
      </c>
      <c r="E28" s="43" t="s">
        <v>66</v>
      </c>
      <c r="F28" s="43" t="s">
        <v>71</v>
      </c>
      <c r="G28" s="44" t="s">
        <v>72</v>
      </c>
      <c r="H28" s="22" t="s">
        <v>73</v>
      </c>
      <c r="I28" s="22" t="s">
        <v>74</v>
      </c>
      <c r="J28" s="22" t="s">
        <v>17</v>
      </c>
      <c r="K28" s="44" t="s">
        <v>75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8" t="s">
        <v>114</v>
      </c>
      <c r="C29" s="1"/>
      <c r="D29" s="1"/>
      <c r="E29" s="1"/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>
      <c r="A30" s="9"/>
      <c r="B30" s="50">
        <v>1</v>
      </c>
      <c r="C30" s="51" t="s">
        <v>115</v>
      </c>
      <c r="D30" s="51" t="s">
        <v>307</v>
      </c>
      <c r="E30" s="51" t="s">
        <v>117</v>
      </c>
      <c r="F30" s="51" t="s">
        <v>7</v>
      </c>
      <c r="G30" s="52" t="s">
        <v>118</v>
      </c>
      <c r="H30" s="53">
        <v>24.103999999999999</v>
      </c>
      <c r="I30" s="25">
        <v>0</v>
      </c>
      <c r="J30" s="54">
        <v>0</v>
      </c>
      <c r="K30" s="55">
        <v>0.20999999999999999</v>
      </c>
      <c r="L30" s="56">
        <v>0</v>
      </c>
      <c r="M30" s="12"/>
      <c r="N30" s="2"/>
      <c r="O30" s="2"/>
      <c r="P30" s="2"/>
      <c r="Q30" s="42">
        <f>IF(ISNUMBER(K30),IF(H30&gt;0,IF(I30&gt;0,J30,0),0),0)</f>
        <v>0</v>
      </c>
      <c r="R30" s="27">
        <f>IF(ISNUMBER(K30)=FALSE,J30,0)</f>
        <v>0</v>
      </c>
    </row>
    <row r="31">
      <c r="A31" s="9"/>
      <c r="B31" s="57" t="s">
        <v>80</v>
      </c>
      <c r="C31" s="1"/>
      <c r="D31" s="1"/>
      <c r="E31" s="58" t="s">
        <v>308</v>
      </c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7" t="s">
        <v>82</v>
      </c>
      <c r="C32" s="1"/>
      <c r="D32" s="1"/>
      <c r="E32" s="58" t="s">
        <v>831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84</v>
      </c>
      <c r="C33" s="1"/>
      <c r="D33" s="1"/>
      <c r="E33" s="58" t="s">
        <v>121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thickBot="1">
      <c r="A34" s="9"/>
      <c r="B34" s="59" t="s">
        <v>86</v>
      </c>
      <c r="C34" s="31"/>
      <c r="D34" s="31"/>
      <c r="E34" s="60" t="s">
        <v>87</v>
      </c>
      <c r="F34" s="31"/>
      <c r="G34" s="31"/>
      <c r="H34" s="61"/>
      <c r="I34" s="31"/>
      <c r="J34" s="61"/>
      <c r="K34" s="31"/>
      <c r="L34" s="31"/>
      <c r="M34" s="12"/>
      <c r="N34" s="2"/>
      <c r="O34" s="2"/>
      <c r="P34" s="2"/>
      <c r="Q34" s="2"/>
    </row>
    <row r="35" thickTop="1">
      <c r="A35" s="9"/>
      <c r="B35" s="50">
        <v>2</v>
      </c>
      <c r="C35" s="51" t="s">
        <v>311</v>
      </c>
      <c r="D35" s="51"/>
      <c r="E35" s="51" t="s">
        <v>312</v>
      </c>
      <c r="F35" s="51" t="s">
        <v>7</v>
      </c>
      <c r="G35" s="52" t="s">
        <v>101</v>
      </c>
      <c r="H35" s="62">
        <v>1</v>
      </c>
      <c r="I35" s="36">
        <v>0</v>
      </c>
      <c r="J35" s="63">
        <v>0</v>
      </c>
      <c r="K35" s="64">
        <v>0.20999999999999999</v>
      </c>
      <c r="L35" s="65">
        <v>0</v>
      </c>
      <c r="M35" s="12"/>
      <c r="N35" s="2"/>
      <c r="O35" s="2"/>
      <c r="P35" s="2"/>
      <c r="Q35" s="42">
        <f>IF(ISNUMBER(K35),IF(H35&gt;0,IF(I35&gt;0,J35,0),0),0)</f>
        <v>0</v>
      </c>
      <c r="R35" s="27">
        <f>IF(ISNUMBER(K35)=FALSE,J35,0)</f>
        <v>0</v>
      </c>
    </row>
    <row r="36">
      <c r="A36" s="9"/>
      <c r="B36" s="57" t="s">
        <v>80</v>
      </c>
      <c r="C36" s="1"/>
      <c r="D36" s="1"/>
      <c r="E36" s="58" t="s">
        <v>313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>
      <c r="A37" s="9"/>
      <c r="B37" s="57" t="s">
        <v>82</v>
      </c>
      <c r="C37" s="1"/>
      <c r="D37" s="1"/>
      <c r="E37" s="58" t="s">
        <v>83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84</v>
      </c>
      <c r="C38" s="1"/>
      <c r="D38" s="1"/>
      <c r="E38" s="58" t="s">
        <v>95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 thickBot="1">
      <c r="A39" s="9"/>
      <c r="B39" s="59" t="s">
        <v>86</v>
      </c>
      <c r="C39" s="31"/>
      <c r="D39" s="31"/>
      <c r="E39" s="60" t="s">
        <v>87</v>
      </c>
      <c r="F39" s="31"/>
      <c r="G39" s="31"/>
      <c r="H39" s="61"/>
      <c r="I39" s="31"/>
      <c r="J39" s="61"/>
      <c r="K39" s="31"/>
      <c r="L39" s="3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6">
        <v>0</v>
      </c>
      <c r="D40" s="1"/>
      <c r="E40" s="66" t="s">
        <v>20</v>
      </c>
      <c r="F40" s="1"/>
      <c r="G40" s="67" t="s">
        <v>104</v>
      </c>
      <c r="H40" s="68">
        <v>0</v>
      </c>
      <c r="I40" s="67" t="s">
        <v>105</v>
      </c>
      <c r="J40" s="69">
        <f>(L40-H40)</f>
        <v>0</v>
      </c>
      <c r="K40" s="67" t="s">
        <v>106</v>
      </c>
      <c r="L40" s="70">
        <v>0</v>
      </c>
      <c r="M40" s="12"/>
      <c r="N40" s="2"/>
      <c r="O40" s="2"/>
      <c r="P40" s="2"/>
      <c r="Q40" s="42">
        <f>0+Q30+Q35</f>
        <v>0</v>
      </c>
      <c r="R40" s="27">
        <f>0+R30+R35</f>
        <v>0</v>
      </c>
      <c r="S40" s="71">
        <f>Q40*(1+J40)+R40</f>
        <v>0</v>
      </c>
    </row>
    <row r="41" thickTop="1" thickBot="1" ht="25" customHeight="1">
      <c r="A41" s="9"/>
      <c r="B41" s="72"/>
      <c r="C41" s="72"/>
      <c r="D41" s="72"/>
      <c r="E41" s="72"/>
      <c r="F41" s="72"/>
      <c r="G41" s="73" t="s">
        <v>107</v>
      </c>
      <c r="H41" s="74">
        <v>0</v>
      </c>
      <c r="I41" s="73" t="s">
        <v>108</v>
      </c>
      <c r="J41" s="75">
        <v>0</v>
      </c>
      <c r="K41" s="73" t="s">
        <v>109</v>
      </c>
      <c r="L41" s="76">
        <v>0</v>
      </c>
      <c r="M41" s="12"/>
      <c r="N41" s="2"/>
      <c r="O41" s="2"/>
      <c r="P41" s="2"/>
      <c r="Q41" s="2"/>
    </row>
    <row r="42" ht="40" customHeight="1">
      <c r="A42" s="9"/>
      <c r="B42" s="80" t="s">
        <v>128</v>
      </c>
      <c r="C42" s="1"/>
      <c r="D42" s="1"/>
      <c r="E42" s="1"/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0">
        <v>3</v>
      </c>
      <c r="C43" s="51" t="s">
        <v>398</v>
      </c>
      <c r="D43" s="51" t="s">
        <v>7</v>
      </c>
      <c r="E43" s="51" t="s">
        <v>399</v>
      </c>
      <c r="F43" s="51" t="s">
        <v>7</v>
      </c>
      <c r="G43" s="52" t="s">
        <v>131</v>
      </c>
      <c r="H43" s="53">
        <v>200</v>
      </c>
      <c r="I43" s="25">
        <v>0</v>
      </c>
      <c r="J43" s="54">
        <v>0</v>
      </c>
      <c r="K43" s="55">
        <v>0.20999999999999999</v>
      </c>
      <c r="L43" s="56"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7" t="s">
        <v>80</v>
      </c>
      <c r="C44" s="1"/>
      <c r="D44" s="1"/>
      <c r="E44" s="58" t="s">
        <v>399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82</v>
      </c>
      <c r="C45" s="1"/>
      <c r="D45" s="1"/>
      <c r="E45" s="58" t="s">
        <v>7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84</v>
      </c>
      <c r="C46" s="1"/>
      <c r="D46" s="1"/>
      <c r="E46" s="58" t="s">
        <v>402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>
      <c r="A47" s="9"/>
      <c r="B47" s="59" t="s">
        <v>86</v>
      </c>
      <c r="C47" s="31"/>
      <c r="D47" s="31"/>
      <c r="E47" s="60" t="s">
        <v>87</v>
      </c>
      <c r="F47" s="31"/>
      <c r="G47" s="31"/>
      <c r="H47" s="61"/>
      <c r="I47" s="31"/>
      <c r="J47" s="61"/>
      <c r="K47" s="31"/>
      <c r="L47" s="31"/>
      <c r="M47" s="12"/>
      <c r="N47" s="2"/>
      <c r="O47" s="2"/>
      <c r="P47" s="2"/>
      <c r="Q47" s="2"/>
    </row>
    <row r="48" thickTop="1">
      <c r="A48" s="9"/>
      <c r="B48" s="50">
        <v>4</v>
      </c>
      <c r="C48" s="51" t="s">
        <v>832</v>
      </c>
      <c r="D48" s="51" t="s">
        <v>7</v>
      </c>
      <c r="E48" s="51" t="s">
        <v>833</v>
      </c>
      <c r="F48" s="51" t="s">
        <v>7</v>
      </c>
      <c r="G48" s="52" t="s">
        <v>222</v>
      </c>
      <c r="H48" s="62">
        <v>14</v>
      </c>
      <c r="I48" s="36">
        <v>0</v>
      </c>
      <c r="J48" s="63">
        <v>0</v>
      </c>
      <c r="K48" s="64">
        <v>0.20999999999999999</v>
      </c>
      <c r="L48" s="65"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7" t="s">
        <v>80</v>
      </c>
      <c r="C49" s="1"/>
      <c r="D49" s="1"/>
      <c r="E49" s="58" t="s">
        <v>834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82</v>
      </c>
      <c r="C50" s="1"/>
      <c r="D50" s="1"/>
      <c r="E50" s="58" t="s">
        <v>835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84</v>
      </c>
      <c r="C51" s="1"/>
      <c r="D51" s="1"/>
      <c r="E51" s="58" t="s">
        <v>744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thickBot="1">
      <c r="A52" s="9"/>
      <c r="B52" s="59" t="s">
        <v>86</v>
      </c>
      <c r="C52" s="31"/>
      <c r="D52" s="31"/>
      <c r="E52" s="60" t="s">
        <v>87</v>
      </c>
      <c r="F52" s="31"/>
      <c r="G52" s="31"/>
      <c r="H52" s="61"/>
      <c r="I52" s="31"/>
      <c r="J52" s="61"/>
      <c r="K52" s="31"/>
      <c r="L52" s="31"/>
      <c r="M52" s="12"/>
      <c r="N52" s="2"/>
      <c r="O52" s="2"/>
      <c r="P52" s="2"/>
      <c r="Q52" s="2"/>
    </row>
    <row r="53" thickTop="1">
      <c r="A53" s="9"/>
      <c r="B53" s="50">
        <v>5</v>
      </c>
      <c r="C53" s="51" t="s">
        <v>145</v>
      </c>
      <c r="D53" s="51" t="s">
        <v>7</v>
      </c>
      <c r="E53" s="51" t="s">
        <v>146</v>
      </c>
      <c r="F53" s="51" t="s">
        <v>7</v>
      </c>
      <c r="G53" s="52" t="s">
        <v>124</v>
      </c>
      <c r="H53" s="62">
        <v>3</v>
      </c>
      <c r="I53" s="36">
        <v>0</v>
      </c>
      <c r="J53" s="63">
        <v>0</v>
      </c>
      <c r="K53" s="64">
        <v>0.20999999999999999</v>
      </c>
      <c r="L53" s="65"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>
      <c r="A54" s="9"/>
      <c r="B54" s="57" t="s">
        <v>80</v>
      </c>
      <c r="C54" s="1"/>
      <c r="D54" s="1"/>
      <c r="E54" s="58" t="s">
        <v>701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82</v>
      </c>
      <c r="C55" s="1"/>
      <c r="D55" s="1"/>
      <c r="E55" s="58" t="s">
        <v>316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84</v>
      </c>
      <c r="C56" s="1"/>
      <c r="D56" s="1"/>
      <c r="E56" s="58" t="s">
        <v>149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thickBot="1">
      <c r="A57" s="9"/>
      <c r="B57" s="59" t="s">
        <v>86</v>
      </c>
      <c r="C57" s="31"/>
      <c r="D57" s="31"/>
      <c r="E57" s="60" t="s">
        <v>87</v>
      </c>
      <c r="F57" s="31"/>
      <c r="G57" s="31"/>
      <c r="H57" s="61"/>
      <c r="I57" s="31"/>
      <c r="J57" s="61"/>
      <c r="K57" s="31"/>
      <c r="L57" s="31"/>
      <c r="M57" s="12"/>
      <c r="N57" s="2"/>
      <c r="O57" s="2"/>
      <c r="P57" s="2"/>
      <c r="Q57" s="2"/>
    </row>
    <row r="58" thickTop="1">
      <c r="A58" s="9"/>
      <c r="B58" s="50">
        <v>6</v>
      </c>
      <c r="C58" s="51" t="s">
        <v>317</v>
      </c>
      <c r="D58" s="51" t="s">
        <v>7</v>
      </c>
      <c r="E58" s="51" t="s">
        <v>318</v>
      </c>
      <c r="F58" s="51" t="s">
        <v>7</v>
      </c>
      <c r="G58" s="52" t="s">
        <v>222</v>
      </c>
      <c r="H58" s="62">
        <v>24</v>
      </c>
      <c r="I58" s="36">
        <v>0</v>
      </c>
      <c r="J58" s="63">
        <v>0</v>
      </c>
      <c r="K58" s="64">
        <v>0.20999999999999999</v>
      </c>
      <c r="L58" s="65">
        <v>0</v>
      </c>
      <c r="M58" s="12"/>
      <c r="N58" s="2"/>
      <c r="O58" s="2"/>
      <c r="P58" s="2"/>
      <c r="Q58" s="42">
        <f>IF(ISNUMBER(K58),IF(H58&gt;0,IF(I58&gt;0,J58,0),0),0)</f>
        <v>0</v>
      </c>
      <c r="R58" s="27">
        <f>IF(ISNUMBER(K58)=FALSE,J58,0)</f>
        <v>0</v>
      </c>
    </row>
    <row r="59">
      <c r="A59" s="9"/>
      <c r="B59" s="57" t="s">
        <v>80</v>
      </c>
      <c r="C59" s="1"/>
      <c r="D59" s="1"/>
      <c r="E59" s="58" t="s">
        <v>319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7" t="s">
        <v>82</v>
      </c>
      <c r="C60" s="1"/>
      <c r="D60" s="1"/>
      <c r="E60" s="58" t="s">
        <v>836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84</v>
      </c>
      <c r="C61" s="1"/>
      <c r="D61" s="1"/>
      <c r="E61" s="58" t="s">
        <v>321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thickBot="1">
      <c r="A62" s="9"/>
      <c r="B62" s="59" t="s">
        <v>86</v>
      </c>
      <c r="C62" s="31"/>
      <c r="D62" s="31"/>
      <c r="E62" s="60" t="s">
        <v>87</v>
      </c>
      <c r="F62" s="31"/>
      <c r="G62" s="31"/>
      <c r="H62" s="61"/>
      <c r="I62" s="31"/>
      <c r="J62" s="61"/>
      <c r="K62" s="31"/>
      <c r="L62" s="31"/>
      <c r="M62" s="12"/>
      <c r="N62" s="2"/>
      <c r="O62" s="2"/>
      <c r="P62" s="2"/>
      <c r="Q62" s="2"/>
    </row>
    <row r="63" thickTop="1">
      <c r="A63" s="9"/>
      <c r="B63" s="50">
        <v>7</v>
      </c>
      <c r="C63" s="51" t="s">
        <v>163</v>
      </c>
      <c r="D63" s="51" t="s">
        <v>7</v>
      </c>
      <c r="E63" s="51" t="s">
        <v>164</v>
      </c>
      <c r="F63" s="51" t="s">
        <v>7</v>
      </c>
      <c r="G63" s="52" t="s">
        <v>124</v>
      </c>
      <c r="H63" s="62">
        <v>3</v>
      </c>
      <c r="I63" s="36">
        <v>0</v>
      </c>
      <c r="J63" s="63">
        <v>0</v>
      </c>
      <c r="K63" s="64">
        <v>0.20999999999999999</v>
      </c>
      <c r="L63" s="65">
        <v>0</v>
      </c>
      <c r="M63" s="12"/>
      <c r="N63" s="2"/>
      <c r="O63" s="2"/>
      <c r="P63" s="2"/>
      <c r="Q63" s="42">
        <f>IF(ISNUMBER(K63),IF(H63&gt;0,IF(I63&gt;0,J63,0),0),0)</f>
        <v>0</v>
      </c>
      <c r="R63" s="27">
        <f>IF(ISNUMBER(K63)=FALSE,J63,0)</f>
        <v>0</v>
      </c>
    </row>
    <row r="64">
      <c r="A64" s="9"/>
      <c r="B64" s="57" t="s">
        <v>80</v>
      </c>
      <c r="C64" s="1"/>
      <c r="D64" s="1"/>
      <c r="E64" s="58" t="s">
        <v>705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>
      <c r="A65" s="9"/>
      <c r="B65" s="57" t="s">
        <v>82</v>
      </c>
      <c r="C65" s="1"/>
      <c r="D65" s="1"/>
      <c r="E65" s="58" t="s">
        <v>316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84</v>
      </c>
      <c r="C66" s="1"/>
      <c r="D66" s="1"/>
      <c r="E66" s="58" t="s">
        <v>167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thickBot="1">
      <c r="A67" s="9"/>
      <c r="B67" s="59" t="s">
        <v>86</v>
      </c>
      <c r="C67" s="31"/>
      <c r="D67" s="31"/>
      <c r="E67" s="60" t="s">
        <v>87</v>
      </c>
      <c r="F67" s="31"/>
      <c r="G67" s="31"/>
      <c r="H67" s="61"/>
      <c r="I67" s="31"/>
      <c r="J67" s="61"/>
      <c r="K67" s="31"/>
      <c r="L67" s="31"/>
      <c r="M67" s="12"/>
      <c r="N67" s="2"/>
      <c r="O67" s="2"/>
      <c r="P67" s="2"/>
      <c r="Q67" s="2"/>
    </row>
    <row r="68" thickTop="1">
      <c r="A68" s="9"/>
      <c r="B68" s="50">
        <v>8</v>
      </c>
      <c r="C68" s="51" t="s">
        <v>323</v>
      </c>
      <c r="D68" s="51" t="s">
        <v>7</v>
      </c>
      <c r="E68" s="51" t="s">
        <v>324</v>
      </c>
      <c r="F68" s="51" t="s">
        <v>7</v>
      </c>
      <c r="G68" s="52" t="s">
        <v>124</v>
      </c>
      <c r="H68" s="62">
        <v>3</v>
      </c>
      <c r="I68" s="36">
        <v>0</v>
      </c>
      <c r="J68" s="63">
        <v>0</v>
      </c>
      <c r="K68" s="64">
        <v>0.20999999999999999</v>
      </c>
      <c r="L68" s="65">
        <v>0</v>
      </c>
      <c r="M68" s="12"/>
      <c r="N68" s="2"/>
      <c r="O68" s="2"/>
      <c r="P68" s="2"/>
      <c r="Q68" s="42">
        <f>IF(ISNUMBER(K68),IF(H68&gt;0,IF(I68&gt;0,J68,0),0),0)</f>
        <v>0</v>
      </c>
      <c r="R68" s="27">
        <f>IF(ISNUMBER(K68)=FALSE,J68,0)</f>
        <v>0</v>
      </c>
    </row>
    <row r="69">
      <c r="A69" s="9"/>
      <c r="B69" s="57" t="s">
        <v>80</v>
      </c>
      <c r="C69" s="1"/>
      <c r="D69" s="1"/>
      <c r="E69" s="58" t="s">
        <v>706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>
      <c r="A70" s="9"/>
      <c r="B70" s="57" t="s">
        <v>82</v>
      </c>
      <c r="C70" s="1"/>
      <c r="D70" s="1"/>
      <c r="E70" s="58" t="s">
        <v>316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7" t="s">
        <v>84</v>
      </c>
      <c r="C71" s="1"/>
      <c r="D71" s="1"/>
      <c r="E71" s="58" t="s">
        <v>327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thickBot="1">
      <c r="A72" s="9"/>
      <c r="B72" s="59" t="s">
        <v>86</v>
      </c>
      <c r="C72" s="31"/>
      <c r="D72" s="31"/>
      <c r="E72" s="60" t="s">
        <v>87</v>
      </c>
      <c r="F72" s="31"/>
      <c r="G72" s="31"/>
      <c r="H72" s="61"/>
      <c r="I72" s="31"/>
      <c r="J72" s="61"/>
      <c r="K72" s="31"/>
      <c r="L72" s="31"/>
      <c r="M72" s="12"/>
      <c r="N72" s="2"/>
      <c r="O72" s="2"/>
      <c r="P72" s="2"/>
      <c r="Q72" s="2"/>
    </row>
    <row r="73" thickTop="1">
      <c r="A73" s="9"/>
      <c r="B73" s="50">
        <v>9</v>
      </c>
      <c r="C73" s="51" t="s">
        <v>749</v>
      </c>
      <c r="D73" s="51" t="s">
        <v>7</v>
      </c>
      <c r="E73" s="51" t="s">
        <v>750</v>
      </c>
      <c r="F73" s="51" t="s">
        <v>7</v>
      </c>
      <c r="G73" s="52" t="s">
        <v>124</v>
      </c>
      <c r="H73" s="62">
        <v>42</v>
      </c>
      <c r="I73" s="36">
        <v>0</v>
      </c>
      <c r="J73" s="63">
        <v>0</v>
      </c>
      <c r="K73" s="64">
        <v>0.20999999999999999</v>
      </c>
      <c r="L73" s="65">
        <v>0</v>
      </c>
      <c r="M73" s="12"/>
      <c r="N73" s="2"/>
      <c r="O73" s="2"/>
      <c r="P73" s="2"/>
      <c r="Q73" s="42">
        <f>IF(ISNUMBER(K73),IF(H73&gt;0,IF(I73&gt;0,J73,0),0),0)</f>
        <v>0</v>
      </c>
      <c r="R73" s="27">
        <f>IF(ISNUMBER(K73)=FALSE,J73,0)</f>
        <v>0</v>
      </c>
    </row>
    <row r="74">
      <c r="A74" s="9"/>
      <c r="B74" s="57" t="s">
        <v>80</v>
      </c>
      <c r="C74" s="1"/>
      <c r="D74" s="1"/>
      <c r="E74" s="58" t="s">
        <v>751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82</v>
      </c>
      <c r="C75" s="1"/>
      <c r="D75" s="1"/>
      <c r="E75" s="58" t="s">
        <v>837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>
      <c r="A76" s="9"/>
      <c r="B76" s="57" t="s">
        <v>84</v>
      </c>
      <c r="C76" s="1"/>
      <c r="D76" s="1"/>
      <c r="E76" s="58" t="s">
        <v>162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>
      <c r="A77" s="9"/>
      <c r="B77" s="59" t="s">
        <v>86</v>
      </c>
      <c r="C77" s="31"/>
      <c r="D77" s="31"/>
      <c r="E77" s="60" t="s">
        <v>87</v>
      </c>
      <c r="F77" s="31"/>
      <c r="G77" s="31"/>
      <c r="H77" s="61"/>
      <c r="I77" s="31"/>
      <c r="J77" s="61"/>
      <c r="K77" s="31"/>
      <c r="L77" s="31"/>
      <c r="M77" s="12"/>
      <c r="N77" s="2"/>
      <c r="O77" s="2"/>
      <c r="P77" s="2"/>
      <c r="Q77" s="2"/>
    </row>
    <row r="78" thickTop="1">
      <c r="A78" s="9"/>
      <c r="B78" s="50">
        <v>10</v>
      </c>
      <c r="C78" s="51" t="s">
        <v>328</v>
      </c>
      <c r="D78" s="51" t="s">
        <v>7</v>
      </c>
      <c r="E78" s="51" t="s">
        <v>329</v>
      </c>
      <c r="F78" s="51" t="s">
        <v>7</v>
      </c>
      <c r="G78" s="52" t="s">
        <v>131</v>
      </c>
      <c r="H78" s="62">
        <v>4.1200000000000001</v>
      </c>
      <c r="I78" s="36">
        <v>0</v>
      </c>
      <c r="J78" s="63">
        <v>0</v>
      </c>
      <c r="K78" s="64">
        <v>0.20999999999999999</v>
      </c>
      <c r="L78" s="65"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>
      <c r="A79" s="9"/>
      <c r="B79" s="57" t="s">
        <v>80</v>
      </c>
      <c r="C79" s="1"/>
      <c r="D79" s="1"/>
      <c r="E79" s="58" t="s">
        <v>707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82</v>
      </c>
      <c r="C80" s="1"/>
      <c r="D80" s="1"/>
      <c r="E80" s="58" t="s">
        <v>838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84</v>
      </c>
      <c r="C81" s="1"/>
      <c r="D81" s="1"/>
      <c r="E81" s="58" t="s">
        <v>331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thickBot="1">
      <c r="A82" s="9"/>
      <c r="B82" s="59" t="s">
        <v>86</v>
      </c>
      <c r="C82" s="31"/>
      <c r="D82" s="31"/>
      <c r="E82" s="60" t="s">
        <v>87</v>
      </c>
      <c r="F82" s="31"/>
      <c r="G82" s="31"/>
      <c r="H82" s="61"/>
      <c r="I82" s="31"/>
      <c r="J82" s="61"/>
      <c r="K82" s="31"/>
      <c r="L82" s="31"/>
      <c r="M82" s="12"/>
      <c r="N82" s="2"/>
      <c r="O82" s="2"/>
      <c r="P82" s="2"/>
      <c r="Q82" s="2"/>
    </row>
    <row r="83" thickTop="1" thickBot="1" ht="25" customHeight="1">
      <c r="A83" s="9"/>
      <c r="B83" s="1"/>
      <c r="C83" s="66">
        <v>1</v>
      </c>
      <c r="D83" s="1"/>
      <c r="E83" s="66" t="s">
        <v>111</v>
      </c>
      <c r="F83" s="1"/>
      <c r="G83" s="67" t="s">
        <v>104</v>
      </c>
      <c r="H83" s="68">
        <v>0</v>
      </c>
      <c r="I83" s="67" t="s">
        <v>105</v>
      </c>
      <c r="J83" s="69">
        <f>(L83-H83)</f>
        <v>0</v>
      </c>
      <c r="K83" s="67" t="s">
        <v>106</v>
      </c>
      <c r="L83" s="70">
        <v>0</v>
      </c>
      <c r="M83" s="12"/>
      <c r="N83" s="2"/>
      <c r="O83" s="2"/>
      <c r="P83" s="2"/>
      <c r="Q83" s="42">
        <f>0+Q43+Q48+Q53+Q58+Q63+Q68+Q73+Q78</f>
        <v>0</v>
      </c>
      <c r="R83" s="27">
        <f>0+R43+R48+R53+R58+R63+R68+R73+R78</f>
        <v>0</v>
      </c>
      <c r="S83" s="71">
        <f>Q83*(1+J83)+R83</f>
        <v>0</v>
      </c>
    </row>
    <row r="84" thickTop="1" thickBot="1" ht="25" customHeight="1">
      <c r="A84" s="9"/>
      <c r="B84" s="72"/>
      <c r="C84" s="72"/>
      <c r="D84" s="72"/>
      <c r="E84" s="72"/>
      <c r="F84" s="72"/>
      <c r="G84" s="73" t="s">
        <v>107</v>
      </c>
      <c r="H84" s="74">
        <v>0</v>
      </c>
      <c r="I84" s="73" t="s">
        <v>108</v>
      </c>
      <c r="J84" s="75">
        <v>0</v>
      </c>
      <c r="K84" s="73" t="s">
        <v>109</v>
      </c>
      <c r="L84" s="76">
        <v>0</v>
      </c>
      <c r="M84" s="12"/>
      <c r="N84" s="2"/>
      <c r="O84" s="2"/>
      <c r="P84" s="2"/>
      <c r="Q84" s="2"/>
    </row>
    <row r="85" ht="40" customHeight="1">
      <c r="A85" s="9"/>
      <c r="B85" s="80" t="s">
        <v>332</v>
      </c>
      <c r="C85" s="1"/>
      <c r="D85" s="1"/>
      <c r="E85" s="1"/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0">
        <v>11</v>
      </c>
      <c r="C86" s="51" t="s">
        <v>708</v>
      </c>
      <c r="D86" s="51" t="s">
        <v>7</v>
      </c>
      <c r="E86" s="51" t="s">
        <v>709</v>
      </c>
      <c r="F86" s="51" t="s">
        <v>7</v>
      </c>
      <c r="G86" s="52" t="s">
        <v>124</v>
      </c>
      <c r="H86" s="53">
        <v>3.8620000000000001</v>
      </c>
      <c r="I86" s="25">
        <v>0</v>
      </c>
      <c r="J86" s="54">
        <v>0</v>
      </c>
      <c r="K86" s="55">
        <v>0.20999999999999999</v>
      </c>
      <c r="L86" s="56"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>
      <c r="A87" s="9"/>
      <c r="B87" s="57" t="s">
        <v>80</v>
      </c>
      <c r="C87" s="1"/>
      <c r="D87" s="1"/>
      <c r="E87" s="58" t="s">
        <v>710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82</v>
      </c>
      <c r="C88" s="1"/>
      <c r="D88" s="1"/>
      <c r="E88" s="58" t="s">
        <v>839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84</v>
      </c>
      <c r="C89" s="1"/>
      <c r="D89" s="1"/>
      <c r="E89" s="58" t="s">
        <v>337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thickBot="1">
      <c r="A90" s="9"/>
      <c r="B90" s="59" t="s">
        <v>86</v>
      </c>
      <c r="C90" s="31"/>
      <c r="D90" s="31"/>
      <c r="E90" s="60" t="s">
        <v>87</v>
      </c>
      <c r="F90" s="31"/>
      <c r="G90" s="31"/>
      <c r="H90" s="61"/>
      <c r="I90" s="31"/>
      <c r="J90" s="61"/>
      <c r="K90" s="31"/>
      <c r="L90" s="31"/>
      <c r="M90" s="12"/>
      <c r="N90" s="2"/>
      <c r="O90" s="2"/>
      <c r="P90" s="2"/>
      <c r="Q90" s="2"/>
    </row>
    <row r="91" thickTop="1">
      <c r="A91" s="9"/>
      <c r="B91" s="50">
        <v>12</v>
      </c>
      <c r="C91" s="51" t="s">
        <v>338</v>
      </c>
      <c r="D91" s="51" t="s">
        <v>7</v>
      </c>
      <c r="E91" s="51" t="s">
        <v>339</v>
      </c>
      <c r="F91" s="51" t="s">
        <v>7</v>
      </c>
      <c r="G91" s="52" t="s">
        <v>124</v>
      </c>
      <c r="H91" s="62">
        <v>0.41199999999999998</v>
      </c>
      <c r="I91" s="36">
        <v>0</v>
      </c>
      <c r="J91" s="63">
        <v>0</v>
      </c>
      <c r="K91" s="64">
        <v>0.20999999999999999</v>
      </c>
      <c r="L91" s="65">
        <v>0</v>
      </c>
      <c r="M91" s="12"/>
      <c r="N91" s="2"/>
      <c r="O91" s="2"/>
      <c r="P91" s="2"/>
      <c r="Q91" s="42">
        <f>IF(ISNUMBER(K91),IF(H91&gt;0,IF(I91&gt;0,J91,0),0),0)</f>
        <v>0</v>
      </c>
      <c r="R91" s="27">
        <f>IF(ISNUMBER(K91)=FALSE,J91,0)</f>
        <v>0</v>
      </c>
    </row>
    <row r="92">
      <c r="A92" s="9"/>
      <c r="B92" s="57" t="s">
        <v>80</v>
      </c>
      <c r="C92" s="1"/>
      <c r="D92" s="1"/>
      <c r="E92" s="58" t="s">
        <v>596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82</v>
      </c>
      <c r="C93" s="1"/>
      <c r="D93" s="1"/>
      <c r="E93" s="58" t="s">
        <v>840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84</v>
      </c>
      <c r="C94" s="1"/>
      <c r="D94" s="1"/>
      <c r="E94" s="58" t="s">
        <v>598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>
      <c r="A95" s="9"/>
      <c r="B95" s="59" t="s">
        <v>86</v>
      </c>
      <c r="C95" s="31"/>
      <c r="D95" s="31"/>
      <c r="E95" s="60" t="s">
        <v>87</v>
      </c>
      <c r="F95" s="31"/>
      <c r="G95" s="31"/>
      <c r="H95" s="61"/>
      <c r="I95" s="31"/>
      <c r="J95" s="61"/>
      <c r="K95" s="31"/>
      <c r="L95" s="31"/>
      <c r="M95" s="12"/>
      <c r="N95" s="2"/>
      <c r="O95" s="2"/>
      <c r="P95" s="2"/>
      <c r="Q95" s="2"/>
    </row>
    <row r="96" thickTop="1">
      <c r="A96" s="9"/>
      <c r="B96" s="50">
        <v>13</v>
      </c>
      <c r="C96" s="51" t="s">
        <v>713</v>
      </c>
      <c r="D96" s="51" t="s">
        <v>7</v>
      </c>
      <c r="E96" s="51" t="s">
        <v>714</v>
      </c>
      <c r="F96" s="51" t="s">
        <v>7</v>
      </c>
      <c r="G96" s="52" t="s">
        <v>124</v>
      </c>
      <c r="H96" s="62">
        <v>0.45000000000000001</v>
      </c>
      <c r="I96" s="36">
        <v>0</v>
      </c>
      <c r="J96" s="63">
        <v>0</v>
      </c>
      <c r="K96" s="64">
        <v>0.20999999999999999</v>
      </c>
      <c r="L96" s="65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812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841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717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>
      <c r="A101" s="9"/>
      <c r="B101" s="50">
        <v>14</v>
      </c>
      <c r="C101" s="51" t="s">
        <v>652</v>
      </c>
      <c r="D101" s="51" t="s">
        <v>7</v>
      </c>
      <c r="E101" s="51" t="s">
        <v>653</v>
      </c>
      <c r="F101" s="51" t="s">
        <v>7</v>
      </c>
      <c r="G101" s="52" t="s">
        <v>124</v>
      </c>
      <c r="H101" s="62">
        <v>12</v>
      </c>
      <c r="I101" s="36">
        <v>0</v>
      </c>
      <c r="J101" s="63">
        <v>0</v>
      </c>
      <c r="K101" s="64">
        <v>0.20999999999999999</v>
      </c>
      <c r="L101" s="65">
        <v>0</v>
      </c>
      <c r="M101" s="12"/>
      <c r="N101" s="2"/>
      <c r="O101" s="2"/>
      <c r="P101" s="2"/>
      <c r="Q101" s="42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7" t="s">
        <v>80</v>
      </c>
      <c r="C102" s="1"/>
      <c r="D102" s="1"/>
      <c r="E102" s="58" t="s">
        <v>842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82</v>
      </c>
      <c r="C103" s="1"/>
      <c r="D103" s="1"/>
      <c r="E103" s="58" t="s">
        <v>442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7" t="s">
        <v>84</v>
      </c>
      <c r="C104" s="1"/>
      <c r="D104" s="1"/>
      <c r="E104" s="58" t="s">
        <v>656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thickBot="1">
      <c r="A105" s="9"/>
      <c r="B105" s="59" t="s">
        <v>86</v>
      </c>
      <c r="C105" s="31"/>
      <c r="D105" s="31"/>
      <c r="E105" s="60" t="s">
        <v>87</v>
      </c>
      <c r="F105" s="31"/>
      <c r="G105" s="31"/>
      <c r="H105" s="61"/>
      <c r="I105" s="31"/>
      <c r="J105" s="61"/>
      <c r="K105" s="31"/>
      <c r="L105" s="31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66">
        <v>4</v>
      </c>
      <c r="D106" s="1"/>
      <c r="E106" s="66" t="s">
        <v>304</v>
      </c>
      <c r="F106" s="1"/>
      <c r="G106" s="67" t="s">
        <v>104</v>
      </c>
      <c r="H106" s="68">
        <v>0</v>
      </c>
      <c r="I106" s="67" t="s">
        <v>105</v>
      </c>
      <c r="J106" s="69">
        <f>(L106-H106)</f>
        <v>0</v>
      </c>
      <c r="K106" s="67" t="s">
        <v>106</v>
      </c>
      <c r="L106" s="70">
        <v>0</v>
      </c>
      <c r="M106" s="12"/>
      <c r="N106" s="2"/>
      <c r="O106" s="2"/>
      <c r="P106" s="2"/>
      <c r="Q106" s="42">
        <f>0+Q86+Q91+Q96+Q101</f>
        <v>0</v>
      </c>
      <c r="R106" s="27">
        <f>0+R86+R91+R96+R101</f>
        <v>0</v>
      </c>
      <c r="S106" s="71">
        <f>Q106*(1+J106)+R106</f>
        <v>0</v>
      </c>
    </row>
    <row r="107" thickTop="1" thickBot="1" ht="25" customHeight="1">
      <c r="A107" s="9"/>
      <c r="B107" s="72"/>
      <c r="C107" s="72"/>
      <c r="D107" s="72"/>
      <c r="E107" s="72"/>
      <c r="F107" s="72"/>
      <c r="G107" s="73" t="s">
        <v>107</v>
      </c>
      <c r="H107" s="74">
        <v>0</v>
      </c>
      <c r="I107" s="73" t="s">
        <v>108</v>
      </c>
      <c r="J107" s="75">
        <v>0</v>
      </c>
      <c r="K107" s="73" t="s">
        <v>109</v>
      </c>
      <c r="L107" s="76">
        <v>0</v>
      </c>
      <c r="M107" s="12"/>
      <c r="N107" s="2"/>
      <c r="O107" s="2"/>
      <c r="P107" s="2"/>
      <c r="Q107" s="2"/>
    </row>
    <row r="108" ht="40" customHeight="1">
      <c r="A108" s="9"/>
      <c r="B108" s="80" t="s">
        <v>349</v>
      </c>
      <c r="C108" s="1"/>
      <c r="D108" s="1"/>
      <c r="E108" s="1"/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>
      <c r="A109" s="9"/>
      <c r="B109" s="50">
        <v>15</v>
      </c>
      <c r="C109" s="51" t="s">
        <v>350</v>
      </c>
      <c r="D109" s="51" t="s">
        <v>7</v>
      </c>
      <c r="E109" s="51" t="s">
        <v>351</v>
      </c>
      <c r="F109" s="51" t="s">
        <v>7</v>
      </c>
      <c r="G109" s="52" t="s">
        <v>101</v>
      </c>
      <c r="H109" s="53">
        <v>1</v>
      </c>
      <c r="I109" s="25">
        <v>0</v>
      </c>
      <c r="J109" s="54">
        <v>0</v>
      </c>
      <c r="K109" s="55">
        <v>0.20999999999999999</v>
      </c>
      <c r="L109" s="56"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80</v>
      </c>
      <c r="C110" s="1"/>
      <c r="D110" s="1"/>
      <c r="E110" s="58" t="s">
        <v>616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82</v>
      </c>
      <c r="C111" s="1"/>
      <c r="D111" s="1"/>
      <c r="E111" s="58" t="s">
        <v>7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84</v>
      </c>
      <c r="C112" s="1"/>
      <c r="D112" s="1"/>
      <c r="E112" s="58" t="s">
        <v>353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86</v>
      </c>
      <c r="C113" s="31"/>
      <c r="D113" s="31"/>
      <c r="E113" s="60" t="s">
        <v>87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354</v>
      </c>
      <c r="D114" s="51" t="s">
        <v>7</v>
      </c>
      <c r="E114" s="51" t="s">
        <v>355</v>
      </c>
      <c r="F114" s="51" t="s">
        <v>7</v>
      </c>
      <c r="G114" s="52" t="s">
        <v>124</v>
      </c>
      <c r="H114" s="62">
        <v>2.3300000000000001</v>
      </c>
      <c r="I114" s="36">
        <v>0</v>
      </c>
      <c r="J114" s="63">
        <v>0</v>
      </c>
      <c r="K114" s="64">
        <v>0.20999999999999999</v>
      </c>
      <c r="L114" s="65"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80</v>
      </c>
      <c r="C115" s="1"/>
      <c r="D115" s="1"/>
      <c r="E115" s="58" t="s">
        <v>356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82</v>
      </c>
      <c r="C116" s="1"/>
      <c r="D116" s="1"/>
      <c r="E116" s="58" t="s">
        <v>843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84</v>
      </c>
      <c r="C117" s="1"/>
      <c r="D117" s="1"/>
      <c r="E117" s="58" t="s">
        <v>358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86</v>
      </c>
      <c r="C118" s="31"/>
      <c r="D118" s="31"/>
      <c r="E118" s="60" t="s">
        <v>87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6">
        <v>8</v>
      </c>
      <c r="D119" s="1"/>
      <c r="E119" s="66" t="s">
        <v>306</v>
      </c>
      <c r="F119" s="1"/>
      <c r="G119" s="67" t="s">
        <v>104</v>
      </c>
      <c r="H119" s="68">
        <v>0</v>
      </c>
      <c r="I119" s="67" t="s">
        <v>105</v>
      </c>
      <c r="J119" s="69">
        <f>(L119-H119)</f>
        <v>0</v>
      </c>
      <c r="K119" s="67" t="s">
        <v>106</v>
      </c>
      <c r="L119" s="70">
        <v>0</v>
      </c>
      <c r="M119" s="12"/>
      <c r="N119" s="2"/>
      <c r="O119" s="2"/>
      <c r="P119" s="2"/>
      <c r="Q119" s="42">
        <f>0+Q109+Q114</f>
        <v>0</v>
      </c>
      <c r="R119" s="27">
        <f>0+R109+R114</f>
        <v>0</v>
      </c>
      <c r="S119" s="71">
        <f>Q119*(1+J119)+R119</f>
        <v>0</v>
      </c>
    </row>
    <row r="120" thickTop="1" thickBot="1" ht="25" customHeight="1">
      <c r="A120" s="9"/>
      <c r="B120" s="72"/>
      <c r="C120" s="72"/>
      <c r="D120" s="72"/>
      <c r="E120" s="72"/>
      <c r="F120" s="72"/>
      <c r="G120" s="73" t="s">
        <v>107</v>
      </c>
      <c r="H120" s="74">
        <v>0</v>
      </c>
      <c r="I120" s="73" t="s">
        <v>108</v>
      </c>
      <c r="J120" s="75">
        <v>0</v>
      </c>
      <c r="K120" s="73" t="s">
        <v>109</v>
      </c>
      <c r="L120" s="76">
        <v>0</v>
      </c>
      <c r="M120" s="12"/>
      <c r="N120" s="2"/>
      <c r="O120" s="2"/>
      <c r="P120" s="2"/>
      <c r="Q120" s="2"/>
    </row>
    <row r="121" ht="40" customHeight="1">
      <c r="A121" s="9"/>
      <c r="B121" s="80" t="s">
        <v>219</v>
      </c>
      <c r="C121" s="1"/>
      <c r="D121" s="1"/>
      <c r="E121" s="1"/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0">
        <v>17</v>
      </c>
      <c r="C122" s="51" t="s">
        <v>368</v>
      </c>
      <c r="D122" s="51" t="s">
        <v>7</v>
      </c>
      <c r="E122" s="51" t="s">
        <v>369</v>
      </c>
      <c r="F122" s="51" t="s">
        <v>7</v>
      </c>
      <c r="G122" s="52" t="s">
        <v>222</v>
      </c>
      <c r="H122" s="53">
        <v>5</v>
      </c>
      <c r="I122" s="25">
        <v>0</v>
      </c>
      <c r="J122" s="54">
        <v>0</v>
      </c>
      <c r="K122" s="55">
        <v>0.20999999999999999</v>
      </c>
      <c r="L122" s="56">
        <v>0</v>
      </c>
      <c r="M122" s="12"/>
      <c r="N122" s="2"/>
      <c r="O122" s="2"/>
      <c r="P122" s="2"/>
      <c r="Q122" s="42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7" t="s">
        <v>80</v>
      </c>
      <c r="C123" s="1"/>
      <c r="D123" s="1"/>
      <c r="E123" s="58" t="s">
        <v>431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82</v>
      </c>
      <c r="C124" s="1"/>
      <c r="D124" s="1"/>
      <c r="E124" s="58" t="s">
        <v>615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>
      <c r="A125" s="9"/>
      <c r="B125" s="57" t="s">
        <v>84</v>
      </c>
      <c r="C125" s="1"/>
      <c r="D125" s="1"/>
      <c r="E125" s="58" t="s">
        <v>372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thickBot="1">
      <c r="A126" s="9"/>
      <c r="B126" s="59" t="s">
        <v>86</v>
      </c>
      <c r="C126" s="31"/>
      <c r="D126" s="31"/>
      <c r="E126" s="60" t="s">
        <v>87</v>
      </c>
      <c r="F126" s="31"/>
      <c r="G126" s="31"/>
      <c r="H126" s="61"/>
      <c r="I126" s="31"/>
      <c r="J126" s="61"/>
      <c r="K126" s="31"/>
      <c r="L126" s="31"/>
      <c r="M126" s="12"/>
      <c r="N126" s="2"/>
      <c r="O126" s="2"/>
      <c r="P126" s="2"/>
      <c r="Q126" s="2"/>
    </row>
    <row r="127" thickTop="1">
      <c r="A127" s="9"/>
      <c r="B127" s="50">
        <v>18</v>
      </c>
      <c r="C127" s="51" t="s">
        <v>373</v>
      </c>
      <c r="D127" s="51" t="s">
        <v>7</v>
      </c>
      <c r="E127" s="51" t="s">
        <v>374</v>
      </c>
      <c r="F127" s="51" t="s">
        <v>7</v>
      </c>
      <c r="G127" s="52" t="s">
        <v>101</v>
      </c>
      <c r="H127" s="62">
        <v>1</v>
      </c>
      <c r="I127" s="36">
        <v>0</v>
      </c>
      <c r="J127" s="63">
        <v>0</v>
      </c>
      <c r="K127" s="64">
        <v>0.20999999999999999</v>
      </c>
      <c r="L127" s="65">
        <v>0</v>
      </c>
      <c r="M127" s="12"/>
      <c r="N127" s="2"/>
      <c r="O127" s="2"/>
      <c r="P127" s="2"/>
      <c r="Q127" s="42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7" t="s">
        <v>80</v>
      </c>
      <c r="C128" s="1"/>
      <c r="D128" s="1"/>
      <c r="E128" s="58" t="s">
        <v>844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82</v>
      </c>
      <c r="C129" s="1"/>
      <c r="D129" s="1"/>
      <c r="E129" s="58" t="s">
        <v>83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84</v>
      </c>
      <c r="C130" s="1"/>
      <c r="D130" s="1"/>
      <c r="E130" s="58" t="s">
        <v>376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thickBot="1">
      <c r="A131" s="9"/>
      <c r="B131" s="59" t="s">
        <v>86</v>
      </c>
      <c r="C131" s="31"/>
      <c r="D131" s="31"/>
      <c r="E131" s="60" t="s">
        <v>87</v>
      </c>
      <c r="F131" s="31"/>
      <c r="G131" s="31"/>
      <c r="H131" s="61"/>
      <c r="I131" s="31"/>
      <c r="J131" s="61"/>
      <c r="K131" s="31"/>
      <c r="L131" s="31"/>
      <c r="M131" s="12"/>
      <c r="N131" s="2"/>
      <c r="O131" s="2"/>
      <c r="P131" s="2"/>
      <c r="Q131" s="2"/>
    </row>
    <row r="132" thickTop="1">
      <c r="A132" s="9"/>
      <c r="B132" s="50">
        <v>19</v>
      </c>
      <c r="C132" s="51" t="s">
        <v>377</v>
      </c>
      <c r="D132" s="51" t="s">
        <v>7</v>
      </c>
      <c r="E132" s="51" t="s">
        <v>378</v>
      </c>
      <c r="F132" s="51" t="s">
        <v>7</v>
      </c>
      <c r="G132" s="52" t="s">
        <v>222</v>
      </c>
      <c r="H132" s="62">
        <v>2</v>
      </c>
      <c r="I132" s="36">
        <v>0</v>
      </c>
      <c r="J132" s="63">
        <v>0</v>
      </c>
      <c r="K132" s="64">
        <v>0.20999999999999999</v>
      </c>
      <c r="L132" s="65"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80</v>
      </c>
      <c r="C133" s="1"/>
      <c r="D133" s="1"/>
      <c r="E133" s="58" t="s">
        <v>378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82</v>
      </c>
      <c r="C134" s="1"/>
      <c r="D134" s="1"/>
      <c r="E134" s="58" t="s">
        <v>264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84</v>
      </c>
      <c r="C135" s="1"/>
      <c r="D135" s="1"/>
      <c r="E135" s="58" t="s">
        <v>381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86</v>
      </c>
      <c r="C136" s="31"/>
      <c r="D136" s="31"/>
      <c r="E136" s="60" t="s">
        <v>87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387</v>
      </c>
      <c r="D137" s="51" t="s">
        <v>7</v>
      </c>
      <c r="E137" s="51" t="s">
        <v>388</v>
      </c>
      <c r="F137" s="51" t="s">
        <v>7</v>
      </c>
      <c r="G137" s="52" t="s">
        <v>131</v>
      </c>
      <c r="H137" s="62">
        <v>12</v>
      </c>
      <c r="I137" s="36">
        <v>0</v>
      </c>
      <c r="J137" s="63">
        <v>0</v>
      </c>
      <c r="K137" s="64">
        <v>0.20999999999999999</v>
      </c>
      <c r="L137" s="65"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80</v>
      </c>
      <c r="C138" s="1"/>
      <c r="D138" s="1"/>
      <c r="E138" s="58" t="s">
        <v>845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82</v>
      </c>
      <c r="C139" s="1"/>
      <c r="D139" s="1"/>
      <c r="E139" s="58" t="s">
        <v>442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84</v>
      </c>
      <c r="C140" s="1"/>
      <c r="D140" s="1"/>
      <c r="E140" s="58" t="s">
        <v>301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86</v>
      </c>
      <c r="C141" s="31"/>
      <c r="D141" s="31"/>
      <c r="E141" s="60" t="s">
        <v>87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391</v>
      </c>
      <c r="D142" s="51" t="s">
        <v>7</v>
      </c>
      <c r="E142" s="51" t="s">
        <v>392</v>
      </c>
      <c r="F142" s="51" t="s">
        <v>7</v>
      </c>
      <c r="G142" s="52" t="s">
        <v>124</v>
      </c>
      <c r="H142" s="62">
        <v>10.48</v>
      </c>
      <c r="I142" s="36">
        <v>0</v>
      </c>
      <c r="J142" s="63">
        <v>0</v>
      </c>
      <c r="K142" s="64">
        <v>0.20999999999999999</v>
      </c>
      <c r="L142" s="65"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80</v>
      </c>
      <c r="C143" s="1"/>
      <c r="D143" s="1"/>
      <c r="E143" s="58" t="s">
        <v>627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82</v>
      </c>
      <c r="C144" s="1"/>
      <c r="D144" s="1"/>
      <c r="E144" s="58" t="s">
        <v>846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84</v>
      </c>
      <c r="C145" s="1"/>
      <c r="D145" s="1"/>
      <c r="E145" s="58" t="s">
        <v>572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86</v>
      </c>
      <c r="C146" s="31"/>
      <c r="D146" s="31"/>
      <c r="E146" s="60" t="s">
        <v>87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6">
        <v>9</v>
      </c>
      <c r="D147" s="1"/>
      <c r="E147" s="66" t="s">
        <v>113</v>
      </c>
      <c r="F147" s="1"/>
      <c r="G147" s="67" t="s">
        <v>104</v>
      </c>
      <c r="H147" s="68">
        <v>0</v>
      </c>
      <c r="I147" s="67" t="s">
        <v>105</v>
      </c>
      <c r="J147" s="69">
        <f>(L147-H147)</f>
        <v>0</v>
      </c>
      <c r="K147" s="67" t="s">
        <v>106</v>
      </c>
      <c r="L147" s="70">
        <v>0</v>
      </c>
      <c r="M147" s="12"/>
      <c r="N147" s="2"/>
      <c r="O147" s="2"/>
      <c r="P147" s="2"/>
      <c r="Q147" s="42">
        <f>0+Q122+Q127+Q132+Q137+Q142</f>
        <v>0</v>
      </c>
      <c r="R147" s="27">
        <f>0+R122+R127+R132+R137+R142</f>
        <v>0</v>
      </c>
      <c r="S147" s="71">
        <f>Q147*(1+J147)+R147</f>
        <v>0</v>
      </c>
    </row>
    <row r="148" thickTop="1" thickBot="1" ht="25" customHeight="1">
      <c r="A148" s="9"/>
      <c r="B148" s="72"/>
      <c r="C148" s="72"/>
      <c r="D148" s="72"/>
      <c r="E148" s="72"/>
      <c r="F148" s="72"/>
      <c r="G148" s="73" t="s">
        <v>107</v>
      </c>
      <c r="H148" s="74">
        <v>0</v>
      </c>
      <c r="I148" s="73" t="s">
        <v>108</v>
      </c>
      <c r="J148" s="75">
        <v>0</v>
      </c>
      <c r="K148" s="73" t="s">
        <v>109</v>
      </c>
      <c r="L148" s="76">
        <v>0</v>
      </c>
      <c r="M148" s="12"/>
      <c r="N148" s="2"/>
      <c r="O148" s="2"/>
      <c r="P148" s="2"/>
      <c r="Q148" s="2"/>
    </row>
    <row r="149">
      <c r="A149" s="13"/>
      <c r="B149" s="4"/>
      <c r="C149" s="4"/>
      <c r="D149" s="4"/>
      <c r="E149" s="4"/>
      <c r="F149" s="4"/>
      <c r="G149" s="4"/>
      <c r="H149" s="77"/>
      <c r="I149" s="4"/>
      <c r="J149" s="77"/>
      <c r="K149" s="4"/>
      <c r="L149" s="4"/>
      <c r="M149" s="14"/>
      <c r="N149" s="2"/>
      <c r="O149" s="2"/>
      <c r="P149" s="2"/>
      <c r="Q149" s="2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2"/>
      <c r="P150" s="2"/>
      <c r="Q150" s="2"/>
    </row>
  </sheetData>
  <mergeCells count="107"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5:L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8:L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21:L121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část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62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AVERAGE(J51)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67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S51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68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69</v>
      </c>
      <c r="C24" s="43" t="s">
        <v>65</v>
      </c>
      <c r="D24" s="43" t="s">
        <v>70</v>
      </c>
      <c r="E24" s="43" t="s">
        <v>66</v>
      </c>
      <c r="F24" s="43" t="s">
        <v>71</v>
      </c>
      <c r="G24" s="44" t="s">
        <v>72</v>
      </c>
      <c r="H24" s="22" t="s">
        <v>73</v>
      </c>
      <c r="I24" s="22" t="s">
        <v>74</v>
      </c>
      <c r="J24" s="22" t="s">
        <v>17</v>
      </c>
      <c r="K24" s="44" t="s">
        <v>75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8" t="s">
        <v>76</v>
      </c>
      <c r="C25" s="1"/>
      <c r="D25" s="1"/>
      <c r="E25" s="1"/>
      <c r="F25" s="1"/>
      <c r="G25" s="1"/>
      <c r="H25" s="49"/>
      <c r="I25" s="1"/>
      <c r="J25" s="49"/>
      <c r="K25" s="1"/>
      <c r="L25" s="1"/>
      <c r="M25" s="12"/>
      <c r="N25" s="2"/>
      <c r="O25" s="2"/>
      <c r="P25" s="2"/>
      <c r="Q25" s="2"/>
    </row>
    <row r="26">
      <c r="A26" s="9"/>
      <c r="B26" s="50">
        <v>1</v>
      </c>
      <c r="C26" s="51" t="s">
        <v>77</v>
      </c>
      <c r="D26" s="51" t="s">
        <v>7</v>
      </c>
      <c r="E26" s="51" t="s">
        <v>78</v>
      </c>
      <c r="F26" s="51" t="s">
        <v>7</v>
      </c>
      <c r="G26" s="52" t="s">
        <v>79</v>
      </c>
      <c r="H26" s="53">
        <v>1</v>
      </c>
      <c r="I26" s="25">
        <v>0</v>
      </c>
      <c r="J26" s="54">
        <v>0</v>
      </c>
      <c r="K26" s="55">
        <v>0.20999999999999999</v>
      </c>
      <c r="L26" s="56"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>
      <c r="A27" s="9"/>
      <c r="B27" s="57" t="s">
        <v>80</v>
      </c>
      <c r="C27" s="1"/>
      <c r="D27" s="1"/>
      <c r="E27" s="58" t="s">
        <v>81</v>
      </c>
      <c r="F27" s="1"/>
      <c r="G27" s="1"/>
      <c r="H27" s="49"/>
      <c r="I27" s="1"/>
      <c r="J27" s="49"/>
      <c r="K27" s="1"/>
      <c r="L27" s="1"/>
      <c r="M27" s="12"/>
      <c r="N27" s="2"/>
      <c r="O27" s="2"/>
      <c r="P27" s="2"/>
      <c r="Q27" s="2"/>
    </row>
    <row r="28">
      <c r="A28" s="9"/>
      <c r="B28" s="57" t="s">
        <v>82</v>
      </c>
      <c r="C28" s="1"/>
      <c r="D28" s="1"/>
      <c r="E28" s="58" t="s">
        <v>83</v>
      </c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>
      <c r="A29" s="9"/>
      <c r="B29" s="57" t="s">
        <v>84</v>
      </c>
      <c r="C29" s="1"/>
      <c r="D29" s="1"/>
      <c r="E29" s="58" t="s">
        <v>85</v>
      </c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 thickBot="1">
      <c r="A30" s="9"/>
      <c r="B30" s="59" t="s">
        <v>86</v>
      </c>
      <c r="C30" s="31"/>
      <c r="D30" s="31"/>
      <c r="E30" s="60" t="s">
        <v>87</v>
      </c>
      <c r="F30" s="31"/>
      <c r="G30" s="31"/>
      <c r="H30" s="61"/>
      <c r="I30" s="31"/>
      <c r="J30" s="61"/>
      <c r="K30" s="31"/>
      <c r="L30" s="31"/>
      <c r="M30" s="12"/>
      <c r="N30" s="2"/>
      <c r="O30" s="2"/>
      <c r="P30" s="2"/>
      <c r="Q30" s="2"/>
    </row>
    <row r="31" thickTop="1">
      <c r="A31" s="9"/>
      <c r="B31" s="50">
        <v>2</v>
      </c>
      <c r="C31" s="51" t="s">
        <v>88</v>
      </c>
      <c r="D31" s="51" t="s">
        <v>7</v>
      </c>
      <c r="E31" s="51" t="s">
        <v>89</v>
      </c>
      <c r="F31" s="51" t="s">
        <v>7</v>
      </c>
      <c r="G31" s="52" t="s">
        <v>79</v>
      </c>
      <c r="H31" s="62">
        <v>1</v>
      </c>
      <c r="I31" s="36">
        <v>0</v>
      </c>
      <c r="J31" s="63">
        <v>0</v>
      </c>
      <c r="K31" s="64">
        <v>0.20999999999999999</v>
      </c>
      <c r="L31" s="65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90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83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91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3</v>
      </c>
      <c r="C36" s="51" t="s">
        <v>92</v>
      </c>
      <c r="D36" s="51" t="s">
        <v>7</v>
      </c>
      <c r="E36" s="51" t="s">
        <v>93</v>
      </c>
      <c r="F36" s="51" t="s">
        <v>7</v>
      </c>
      <c r="G36" s="52" t="s">
        <v>79</v>
      </c>
      <c r="H36" s="62">
        <v>1</v>
      </c>
      <c r="I36" s="36">
        <v>0</v>
      </c>
      <c r="J36" s="63">
        <v>0</v>
      </c>
      <c r="K36" s="64">
        <v>0.20999999999999999</v>
      </c>
      <c r="L36" s="65"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80</v>
      </c>
      <c r="C37" s="1"/>
      <c r="D37" s="1"/>
      <c r="E37" s="58" t="s">
        <v>94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82</v>
      </c>
      <c r="C38" s="1"/>
      <c r="D38" s="1"/>
      <c r="E38" s="58" t="s">
        <v>83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84</v>
      </c>
      <c r="C39" s="1"/>
      <c r="D39" s="1"/>
      <c r="E39" s="58" t="s">
        <v>95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86</v>
      </c>
      <c r="C40" s="31"/>
      <c r="D40" s="31"/>
      <c r="E40" s="60" t="s">
        <v>87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>
      <c r="A41" s="9"/>
      <c r="B41" s="50">
        <v>4</v>
      </c>
      <c r="C41" s="51" t="s">
        <v>96</v>
      </c>
      <c r="D41" s="51" t="s">
        <v>7</v>
      </c>
      <c r="E41" s="51" t="s">
        <v>97</v>
      </c>
      <c r="F41" s="51" t="s">
        <v>7</v>
      </c>
      <c r="G41" s="52" t="s">
        <v>79</v>
      </c>
      <c r="H41" s="62">
        <v>1</v>
      </c>
      <c r="I41" s="36">
        <v>0</v>
      </c>
      <c r="J41" s="63">
        <v>0</v>
      </c>
      <c r="K41" s="64">
        <v>0.20999999999999999</v>
      </c>
      <c r="L41" s="65"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80</v>
      </c>
      <c r="C42" s="1"/>
      <c r="D42" s="1"/>
      <c r="E42" s="58" t="s">
        <v>98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82</v>
      </c>
      <c r="C43" s="1"/>
      <c r="D43" s="1"/>
      <c r="E43" s="58" t="s">
        <v>83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84</v>
      </c>
      <c r="C44" s="1"/>
      <c r="D44" s="1"/>
      <c r="E44" s="58" t="s">
        <v>95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86</v>
      </c>
      <c r="C45" s="31"/>
      <c r="D45" s="31"/>
      <c r="E45" s="60" t="s">
        <v>87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5</v>
      </c>
      <c r="C46" s="51" t="s">
        <v>99</v>
      </c>
      <c r="D46" s="51" t="s">
        <v>7</v>
      </c>
      <c r="E46" s="51" t="s">
        <v>100</v>
      </c>
      <c r="F46" s="51" t="s">
        <v>7</v>
      </c>
      <c r="G46" s="52" t="s">
        <v>101</v>
      </c>
      <c r="H46" s="62">
        <v>1</v>
      </c>
      <c r="I46" s="36">
        <v>0</v>
      </c>
      <c r="J46" s="63">
        <v>0</v>
      </c>
      <c r="K46" s="64">
        <v>0.20999999999999999</v>
      </c>
      <c r="L46" s="65"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80</v>
      </c>
      <c r="C47" s="1"/>
      <c r="D47" s="1"/>
      <c r="E47" s="58" t="s">
        <v>102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82</v>
      </c>
      <c r="C48" s="1"/>
      <c r="D48" s="1"/>
      <c r="E48" s="58" t="s">
        <v>83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84</v>
      </c>
      <c r="C49" s="1"/>
      <c r="D49" s="1"/>
      <c r="E49" s="58" t="s">
        <v>103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86</v>
      </c>
      <c r="C50" s="31"/>
      <c r="D50" s="31"/>
      <c r="E50" s="60" t="s">
        <v>87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6">
        <v>0</v>
      </c>
      <c r="D51" s="1"/>
      <c r="E51" s="66" t="s">
        <v>67</v>
      </c>
      <c r="F51" s="1"/>
      <c r="G51" s="67" t="s">
        <v>104</v>
      </c>
      <c r="H51" s="68">
        <v>0</v>
      </c>
      <c r="I51" s="67" t="s">
        <v>105</v>
      </c>
      <c r="J51" s="69">
        <f>(L51-H51)</f>
        <v>0</v>
      </c>
      <c r="K51" s="67" t="s">
        <v>106</v>
      </c>
      <c r="L51" s="70">
        <v>0</v>
      </c>
      <c r="M51" s="12"/>
      <c r="N51" s="2"/>
      <c r="O51" s="2"/>
      <c r="P51" s="2"/>
      <c r="Q51" s="42">
        <f>0+Q26+Q31+Q36+Q41+Q46</f>
        <v>0</v>
      </c>
      <c r="R51" s="27">
        <f>0+R26+R31+R36+R41+R46</f>
        <v>0</v>
      </c>
      <c r="S51" s="71">
        <f>Q51*(1+J51)+R51</f>
        <v>0</v>
      </c>
    </row>
    <row r="52" thickTop="1" thickBot="1" ht="25" customHeight="1">
      <c r="A52" s="9"/>
      <c r="B52" s="72"/>
      <c r="C52" s="72"/>
      <c r="D52" s="72"/>
      <c r="E52" s="72"/>
      <c r="F52" s="72"/>
      <c r="G52" s="73" t="s">
        <v>107</v>
      </c>
      <c r="H52" s="74">
        <v>0</v>
      </c>
      <c r="I52" s="73" t="s">
        <v>108</v>
      </c>
      <c r="J52" s="75">
        <v>0</v>
      </c>
      <c r="K52" s="73" t="s">
        <v>109</v>
      </c>
      <c r="L52" s="76">
        <v>0</v>
      </c>
      <c r="M52" s="12"/>
      <c r="N52" s="2"/>
      <c r="O52" s="2"/>
      <c r="P52" s="2"/>
      <c r="Q52" s="2"/>
    </row>
    <row r="53">
      <c r="A53" s="13"/>
      <c r="B53" s="4"/>
      <c r="C53" s="4"/>
      <c r="D53" s="4"/>
      <c r="E53" s="4"/>
      <c r="F53" s="4"/>
      <c r="G53" s="4"/>
      <c r="H53" s="77"/>
      <c r="I53" s="4"/>
      <c r="J53" s="77"/>
      <c r="K53" s="4"/>
      <c r="L53" s="4"/>
      <c r="M53" s="14"/>
      <c r="N53" s="2"/>
      <c r="O53" s="2"/>
      <c r="P53" s="2"/>
      <c r="Q53" s="2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"/>
      <c r="O54" s="2"/>
      <c r="P54" s="2"/>
      <c r="Q54" s="2"/>
    </row>
  </sheetData>
  <mergeCells count="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110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IF(SUM(K20:K23)&gt;0,ROUND(SUM(S20:S23)/SUM(K20:K23)-1,8),0)</f>
        <v>0</v>
      </c>
      <c r="R11" s="27">
        <f>AVERAGE(J39,J97,J140,J238)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S39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S97</f>
        <v>0</v>
      </c>
    </row>
    <row r="22">
      <c r="A22" s="9"/>
      <c r="B22" s="45">
        <v>5</v>
      </c>
      <c r="C22" s="1"/>
      <c r="D22" s="1"/>
      <c r="E22" s="46" t="s">
        <v>112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S140</f>
        <v>0</v>
      </c>
    </row>
    <row r="23">
      <c r="A23" s="9"/>
      <c r="B23" s="45">
        <v>9</v>
      </c>
      <c r="C23" s="1"/>
      <c r="D23" s="1"/>
      <c r="E23" s="46" t="s">
        <v>113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S238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7" t="s">
        <v>68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8"/>
      <c r="N26" s="2"/>
      <c r="O26" s="2"/>
      <c r="P26" s="2"/>
      <c r="Q26" s="2"/>
    </row>
    <row r="27" ht="18" customHeight="1">
      <c r="A27" s="9"/>
      <c r="B27" s="43" t="s">
        <v>69</v>
      </c>
      <c r="C27" s="43" t="s">
        <v>65</v>
      </c>
      <c r="D27" s="43" t="s">
        <v>70</v>
      </c>
      <c r="E27" s="43" t="s">
        <v>66</v>
      </c>
      <c r="F27" s="43" t="s">
        <v>71</v>
      </c>
      <c r="G27" s="44" t="s">
        <v>72</v>
      </c>
      <c r="H27" s="22" t="s">
        <v>73</v>
      </c>
      <c r="I27" s="22" t="s">
        <v>74</v>
      </c>
      <c r="J27" s="22" t="s">
        <v>17</v>
      </c>
      <c r="K27" s="44" t="s">
        <v>75</v>
      </c>
      <c r="L27" s="22" t="s">
        <v>18</v>
      </c>
      <c r="M27" s="79"/>
      <c r="N27" s="2"/>
      <c r="O27" s="2"/>
      <c r="P27" s="2"/>
      <c r="Q27" s="2"/>
    </row>
    <row r="28" ht="40" customHeight="1">
      <c r="A28" s="9"/>
      <c r="B28" s="48" t="s">
        <v>114</v>
      </c>
      <c r="C28" s="1"/>
      <c r="D28" s="1"/>
      <c r="E28" s="1"/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>
      <c r="A29" s="9"/>
      <c r="B29" s="50">
        <v>1</v>
      </c>
      <c r="C29" s="51" t="s">
        <v>115</v>
      </c>
      <c r="D29" s="51" t="s">
        <v>116</v>
      </c>
      <c r="E29" s="51" t="s">
        <v>117</v>
      </c>
      <c r="F29" s="51" t="s">
        <v>7</v>
      </c>
      <c r="G29" s="52" t="s">
        <v>118</v>
      </c>
      <c r="H29" s="53">
        <v>461.69999999999999</v>
      </c>
      <c r="I29" s="25">
        <v>0</v>
      </c>
      <c r="J29" s="54">
        <v>0</v>
      </c>
      <c r="K29" s="55">
        <v>0.20999999999999999</v>
      </c>
      <c r="L29" s="56">
        <v>0</v>
      </c>
      <c r="M29" s="12"/>
      <c r="N29" s="2"/>
      <c r="O29" s="2"/>
      <c r="P29" s="2"/>
      <c r="Q29" s="42">
        <f>IF(ISNUMBER(K29),IF(H29&gt;0,IF(I29&gt;0,J29,0),0),0)</f>
        <v>0</v>
      </c>
      <c r="R29" s="27">
        <f>IF(ISNUMBER(K29)=FALSE,J29,0)</f>
        <v>0</v>
      </c>
    </row>
    <row r="30">
      <c r="A30" s="9"/>
      <c r="B30" s="57" t="s">
        <v>80</v>
      </c>
      <c r="C30" s="1"/>
      <c r="D30" s="1"/>
      <c r="E30" s="58" t="s">
        <v>119</v>
      </c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7" t="s">
        <v>82</v>
      </c>
      <c r="C31" s="1"/>
      <c r="D31" s="1"/>
      <c r="E31" s="58" t="s">
        <v>120</v>
      </c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7" t="s">
        <v>84</v>
      </c>
      <c r="C32" s="1"/>
      <c r="D32" s="1"/>
      <c r="E32" s="58" t="s">
        <v>121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thickBot="1">
      <c r="A33" s="9"/>
      <c r="B33" s="59" t="s">
        <v>86</v>
      </c>
      <c r="C33" s="31"/>
      <c r="D33" s="31"/>
      <c r="E33" s="60" t="s">
        <v>87</v>
      </c>
      <c r="F33" s="31"/>
      <c r="G33" s="31"/>
      <c r="H33" s="61"/>
      <c r="I33" s="31"/>
      <c r="J33" s="61"/>
      <c r="K33" s="31"/>
      <c r="L33" s="31"/>
      <c r="M33" s="12"/>
      <c r="N33" s="2"/>
      <c r="O33" s="2"/>
      <c r="P33" s="2"/>
      <c r="Q33" s="2"/>
    </row>
    <row r="34" thickTop="1">
      <c r="A34" s="9"/>
      <c r="B34" s="50">
        <v>2</v>
      </c>
      <c r="C34" s="51" t="s">
        <v>122</v>
      </c>
      <c r="D34" s="51" t="s">
        <v>7</v>
      </c>
      <c r="E34" s="51" t="s">
        <v>123</v>
      </c>
      <c r="F34" s="51" t="s">
        <v>7</v>
      </c>
      <c r="G34" s="52" t="s">
        <v>124</v>
      </c>
      <c r="H34" s="62">
        <v>229.5</v>
      </c>
      <c r="I34" s="36">
        <v>0</v>
      </c>
      <c r="J34" s="63">
        <v>0</v>
      </c>
      <c r="K34" s="64">
        <v>0.20999999999999999</v>
      </c>
      <c r="L34" s="65">
        <v>0</v>
      </c>
      <c r="M34" s="12"/>
      <c r="N34" s="2"/>
      <c r="O34" s="2"/>
      <c r="P34" s="2"/>
      <c r="Q34" s="42">
        <f>IF(ISNUMBER(K34),IF(H34&gt;0,IF(I34&gt;0,J34,0),0),0)</f>
        <v>0</v>
      </c>
      <c r="R34" s="27">
        <f>IF(ISNUMBER(K34)=FALSE,J34,0)</f>
        <v>0</v>
      </c>
    </row>
    <row r="35">
      <c r="A35" s="9"/>
      <c r="B35" s="57" t="s">
        <v>80</v>
      </c>
      <c r="C35" s="1"/>
      <c r="D35" s="1"/>
      <c r="E35" s="58" t="s">
        <v>125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82</v>
      </c>
      <c r="C36" s="1"/>
      <c r="D36" s="1"/>
      <c r="E36" s="58" t="s">
        <v>126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>
      <c r="A37" s="9"/>
      <c r="B37" s="57" t="s">
        <v>84</v>
      </c>
      <c r="C37" s="1"/>
      <c r="D37" s="1"/>
      <c r="E37" s="58" t="s">
        <v>127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>
      <c r="A38" s="9"/>
      <c r="B38" s="59" t="s">
        <v>86</v>
      </c>
      <c r="C38" s="31"/>
      <c r="D38" s="31"/>
      <c r="E38" s="60" t="s">
        <v>87</v>
      </c>
      <c r="F38" s="31"/>
      <c r="G38" s="31"/>
      <c r="H38" s="61"/>
      <c r="I38" s="31"/>
      <c r="J38" s="61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6">
        <v>0</v>
      </c>
      <c r="D39" s="1"/>
      <c r="E39" s="66" t="s">
        <v>20</v>
      </c>
      <c r="F39" s="1"/>
      <c r="G39" s="67" t="s">
        <v>104</v>
      </c>
      <c r="H39" s="68">
        <v>0</v>
      </c>
      <c r="I39" s="67" t="s">
        <v>105</v>
      </c>
      <c r="J39" s="69">
        <f>(L39-H39)</f>
        <v>0</v>
      </c>
      <c r="K39" s="67" t="s">
        <v>106</v>
      </c>
      <c r="L39" s="70">
        <v>0</v>
      </c>
      <c r="M39" s="12"/>
      <c r="N39" s="2"/>
      <c r="O39" s="2"/>
      <c r="P39" s="2"/>
      <c r="Q39" s="42">
        <f>0+Q29+Q34</f>
        <v>0</v>
      </c>
      <c r="R39" s="27">
        <f>0+R29+R34</f>
        <v>0</v>
      </c>
      <c r="S39" s="71">
        <f>Q39*(1+J39)+R39</f>
        <v>0</v>
      </c>
    </row>
    <row r="40" thickTop="1" thickBot="1" ht="25" customHeight="1">
      <c r="A40" s="9"/>
      <c r="B40" s="72"/>
      <c r="C40" s="72"/>
      <c r="D40" s="72"/>
      <c r="E40" s="72"/>
      <c r="F40" s="72"/>
      <c r="G40" s="73" t="s">
        <v>107</v>
      </c>
      <c r="H40" s="74">
        <v>0</v>
      </c>
      <c r="I40" s="73" t="s">
        <v>108</v>
      </c>
      <c r="J40" s="75">
        <v>0</v>
      </c>
      <c r="K40" s="73" t="s">
        <v>109</v>
      </c>
      <c r="L40" s="76">
        <v>0</v>
      </c>
      <c r="M40" s="12"/>
      <c r="N40" s="2"/>
      <c r="O40" s="2"/>
      <c r="P40" s="2"/>
      <c r="Q40" s="2"/>
    </row>
    <row r="41" ht="40" customHeight="1">
      <c r="A41" s="9"/>
      <c r="B41" s="80" t="s">
        <v>128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>
      <c r="A42" s="9"/>
      <c r="B42" s="50">
        <v>3</v>
      </c>
      <c r="C42" s="51" t="s">
        <v>129</v>
      </c>
      <c r="D42" s="51" t="s">
        <v>7</v>
      </c>
      <c r="E42" s="51" t="s">
        <v>130</v>
      </c>
      <c r="F42" s="51" t="s">
        <v>7</v>
      </c>
      <c r="G42" s="52" t="s">
        <v>131</v>
      </c>
      <c r="H42" s="53">
        <v>1530</v>
      </c>
      <c r="I42" s="25">
        <v>0</v>
      </c>
      <c r="J42" s="54">
        <v>0</v>
      </c>
      <c r="K42" s="55">
        <v>0.20999999999999999</v>
      </c>
      <c r="L42" s="56"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7" t="s">
        <v>80</v>
      </c>
      <c r="C43" s="1"/>
      <c r="D43" s="1"/>
      <c r="E43" s="58" t="s">
        <v>132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82</v>
      </c>
      <c r="C44" s="1"/>
      <c r="D44" s="1"/>
      <c r="E44" s="58" t="s">
        <v>133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84</v>
      </c>
      <c r="C45" s="1"/>
      <c r="D45" s="1"/>
      <c r="E45" s="58" t="s">
        <v>134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>
      <c r="A46" s="9"/>
      <c r="B46" s="59" t="s">
        <v>86</v>
      </c>
      <c r="C46" s="31"/>
      <c r="D46" s="31"/>
      <c r="E46" s="60" t="s">
        <v>87</v>
      </c>
      <c r="F46" s="31"/>
      <c r="G46" s="31"/>
      <c r="H46" s="61"/>
      <c r="I46" s="31"/>
      <c r="J46" s="61"/>
      <c r="K46" s="31"/>
      <c r="L46" s="31"/>
      <c r="M46" s="12"/>
      <c r="N46" s="2"/>
      <c r="O46" s="2"/>
      <c r="P46" s="2"/>
      <c r="Q46" s="2"/>
    </row>
    <row r="47" thickTop="1">
      <c r="A47" s="9"/>
      <c r="B47" s="50">
        <v>4</v>
      </c>
      <c r="C47" s="51" t="s">
        <v>135</v>
      </c>
      <c r="D47" s="51" t="s">
        <v>7</v>
      </c>
      <c r="E47" s="51" t="s">
        <v>136</v>
      </c>
      <c r="F47" s="51" t="s">
        <v>7</v>
      </c>
      <c r="G47" s="52" t="s">
        <v>101</v>
      </c>
      <c r="H47" s="62">
        <v>25</v>
      </c>
      <c r="I47" s="36">
        <v>0</v>
      </c>
      <c r="J47" s="63">
        <v>0</v>
      </c>
      <c r="K47" s="64">
        <v>0.20999999999999999</v>
      </c>
      <c r="L47" s="65"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7" t="s">
        <v>80</v>
      </c>
      <c r="C48" s="1"/>
      <c r="D48" s="1"/>
      <c r="E48" s="58" t="s">
        <v>137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82</v>
      </c>
      <c r="C49" s="1"/>
      <c r="D49" s="1"/>
      <c r="E49" s="58" t="s">
        <v>138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84</v>
      </c>
      <c r="C50" s="1"/>
      <c r="D50" s="1"/>
      <c r="E50" s="58" t="s">
        <v>139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thickBot="1">
      <c r="A51" s="9"/>
      <c r="B51" s="59" t="s">
        <v>86</v>
      </c>
      <c r="C51" s="31"/>
      <c r="D51" s="31"/>
      <c r="E51" s="60" t="s">
        <v>87</v>
      </c>
      <c r="F51" s="31"/>
      <c r="G51" s="31"/>
      <c r="H51" s="61"/>
      <c r="I51" s="31"/>
      <c r="J51" s="61"/>
      <c r="K51" s="31"/>
      <c r="L51" s="31"/>
      <c r="M51" s="12"/>
      <c r="N51" s="2"/>
      <c r="O51" s="2"/>
      <c r="P51" s="2"/>
      <c r="Q51" s="2"/>
    </row>
    <row r="52" thickTop="1">
      <c r="A52" s="9"/>
      <c r="B52" s="50">
        <v>5</v>
      </c>
      <c r="C52" s="51" t="s">
        <v>140</v>
      </c>
      <c r="D52" s="51" t="s">
        <v>7</v>
      </c>
      <c r="E52" s="51" t="s">
        <v>141</v>
      </c>
      <c r="F52" s="51" t="s">
        <v>7</v>
      </c>
      <c r="G52" s="52" t="s">
        <v>124</v>
      </c>
      <c r="H52" s="62">
        <v>1271.97</v>
      </c>
      <c r="I52" s="36">
        <v>0</v>
      </c>
      <c r="J52" s="63">
        <v>0</v>
      </c>
      <c r="K52" s="64">
        <v>0.20999999999999999</v>
      </c>
      <c r="L52" s="65">
        <v>0</v>
      </c>
      <c r="M52" s="12"/>
      <c r="N52" s="2"/>
      <c r="O52" s="2"/>
      <c r="P52" s="2"/>
      <c r="Q52" s="42">
        <f>IF(ISNUMBER(K52),IF(H52&gt;0,IF(I52&gt;0,J52,0),0),0)</f>
        <v>0</v>
      </c>
      <c r="R52" s="27">
        <f>IF(ISNUMBER(K52)=FALSE,J52,0)</f>
        <v>0</v>
      </c>
    </row>
    <row r="53">
      <c r="A53" s="9"/>
      <c r="B53" s="57" t="s">
        <v>80</v>
      </c>
      <c r="C53" s="1"/>
      <c r="D53" s="1"/>
      <c r="E53" s="58" t="s">
        <v>142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82</v>
      </c>
      <c r="C54" s="1"/>
      <c r="D54" s="1"/>
      <c r="E54" s="58" t="s">
        <v>143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84</v>
      </c>
      <c r="C55" s="1"/>
      <c r="D55" s="1"/>
      <c r="E55" s="58" t="s">
        <v>144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thickBot="1">
      <c r="A56" s="9"/>
      <c r="B56" s="59" t="s">
        <v>86</v>
      </c>
      <c r="C56" s="31"/>
      <c r="D56" s="31"/>
      <c r="E56" s="60" t="s">
        <v>87</v>
      </c>
      <c r="F56" s="31"/>
      <c r="G56" s="31"/>
      <c r="H56" s="61"/>
      <c r="I56" s="31"/>
      <c r="J56" s="61"/>
      <c r="K56" s="31"/>
      <c r="L56" s="31"/>
      <c r="M56" s="12"/>
      <c r="N56" s="2"/>
      <c r="O56" s="2"/>
      <c r="P56" s="2"/>
      <c r="Q56" s="2"/>
    </row>
    <row r="57" thickTop="1">
      <c r="A57" s="9"/>
      <c r="B57" s="50">
        <v>6</v>
      </c>
      <c r="C57" s="51" t="s">
        <v>145</v>
      </c>
      <c r="D57" s="51" t="s">
        <v>7</v>
      </c>
      <c r="E57" s="51" t="s">
        <v>146</v>
      </c>
      <c r="F57" s="51" t="s">
        <v>7</v>
      </c>
      <c r="G57" s="52" t="s">
        <v>124</v>
      </c>
      <c r="H57" s="62">
        <v>180</v>
      </c>
      <c r="I57" s="36">
        <v>0</v>
      </c>
      <c r="J57" s="63">
        <v>0</v>
      </c>
      <c r="K57" s="64">
        <v>0.20999999999999999</v>
      </c>
      <c r="L57" s="65">
        <v>0</v>
      </c>
      <c r="M57" s="12"/>
      <c r="N57" s="2"/>
      <c r="O57" s="2"/>
      <c r="P57" s="2"/>
      <c r="Q57" s="42">
        <f>IF(ISNUMBER(K57),IF(H57&gt;0,IF(I57&gt;0,J57,0),0),0)</f>
        <v>0</v>
      </c>
      <c r="R57" s="27">
        <f>IF(ISNUMBER(K57)=FALSE,J57,0)</f>
        <v>0</v>
      </c>
    </row>
    <row r="58">
      <c r="A58" s="9"/>
      <c r="B58" s="57" t="s">
        <v>80</v>
      </c>
      <c r="C58" s="1"/>
      <c r="D58" s="1"/>
      <c r="E58" s="58" t="s">
        <v>147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82</v>
      </c>
      <c r="C59" s="1"/>
      <c r="D59" s="1"/>
      <c r="E59" s="58" t="s">
        <v>148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7" t="s">
        <v>84</v>
      </c>
      <c r="C60" s="1"/>
      <c r="D60" s="1"/>
      <c r="E60" s="58" t="s">
        <v>149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thickBot="1">
      <c r="A61" s="9"/>
      <c r="B61" s="59" t="s">
        <v>86</v>
      </c>
      <c r="C61" s="31"/>
      <c r="D61" s="31"/>
      <c r="E61" s="60" t="s">
        <v>87</v>
      </c>
      <c r="F61" s="31"/>
      <c r="G61" s="31"/>
      <c r="H61" s="61"/>
      <c r="I61" s="31"/>
      <c r="J61" s="61"/>
      <c r="K61" s="31"/>
      <c r="L61" s="31"/>
      <c r="M61" s="12"/>
      <c r="N61" s="2"/>
      <c r="O61" s="2"/>
      <c r="P61" s="2"/>
      <c r="Q61" s="2"/>
    </row>
    <row r="62" thickTop="1">
      <c r="A62" s="9"/>
      <c r="B62" s="50">
        <v>7</v>
      </c>
      <c r="C62" s="51" t="s">
        <v>150</v>
      </c>
      <c r="D62" s="51" t="s">
        <v>7</v>
      </c>
      <c r="E62" s="51" t="s">
        <v>151</v>
      </c>
      <c r="F62" s="51" t="s">
        <v>7</v>
      </c>
      <c r="G62" s="52" t="s">
        <v>124</v>
      </c>
      <c r="H62" s="62">
        <v>229.5</v>
      </c>
      <c r="I62" s="36">
        <v>0</v>
      </c>
      <c r="J62" s="63">
        <v>0</v>
      </c>
      <c r="K62" s="64">
        <v>0.20999999999999999</v>
      </c>
      <c r="L62" s="65">
        <v>0</v>
      </c>
      <c r="M62" s="12"/>
      <c r="N62" s="2"/>
      <c r="O62" s="2"/>
      <c r="P62" s="2"/>
      <c r="Q62" s="42">
        <f>IF(ISNUMBER(K62),IF(H62&gt;0,IF(I62&gt;0,J62,0),0),0)</f>
        <v>0</v>
      </c>
      <c r="R62" s="27">
        <f>IF(ISNUMBER(K62)=FALSE,J62,0)</f>
        <v>0</v>
      </c>
    </row>
    <row r="63">
      <c r="A63" s="9"/>
      <c r="B63" s="57" t="s">
        <v>80</v>
      </c>
      <c r="C63" s="1"/>
      <c r="D63" s="1"/>
      <c r="E63" s="58" t="s">
        <v>152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82</v>
      </c>
      <c r="C64" s="1"/>
      <c r="D64" s="1"/>
      <c r="E64" s="58" t="s">
        <v>126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>
      <c r="A65" s="9"/>
      <c r="B65" s="57" t="s">
        <v>84</v>
      </c>
      <c r="C65" s="1"/>
      <c r="D65" s="1"/>
      <c r="E65" s="58" t="s">
        <v>153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 thickBot="1">
      <c r="A66" s="9"/>
      <c r="B66" s="59" t="s">
        <v>86</v>
      </c>
      <c r="C66" s="31"/>
      <c r="D66" s="31"/>
      <c r="E66" s="60" t="s">
        <v>87</v>
      </c>
      <c r="F66" s="31"/>
      <c r="G66" s="31"/>
      <c r="H66" s="61"/>
      <c r="I66" s="31"/>
      <c r="J66" s="61"/>
      <c r="K66" s="31"/>
      <c r="L66" s="31"/>
      <c r="M66" s="12"/>
      <c r="N66" s="2"/>
      <c r="O66" s="2"/>
      <c r="P66" s="2"/>
      <c r="Q66" s="2"/>
    </row>
    <row r="67" thickTop="1">
      <c r="A67" s="9"/>
      <c r="B67" s="50">
        <v>8</v>
      </c>
      <c r="C67" s="51" t="s">
        <v>154</v>
      </c>
      <c r="D67" s="51" t="s">
        <v>7</v>
      </c>
      <c r="E67" s="51" t="s">
        <v>155</v>
      </c>
      <c r="F67" s="51" t="s">
        <v>7</v>
      </c>
      <c r="G67" s="52" t="s">
        <v>131</v>
      </c>
      <c r="H67" s="62">
        <v>900</v>
      </c>
      <c r="I67" s="36">
        <v>0</v>
      </c>
      <c r="J67" s="63">
        <v>0</v>
      </c>
      <c r="K67" s="64">
        <v>0.20999999999999999</v>
      </c>
      <c r="L67" s="65">
        <v>0</v>
      </c>
      <c r="M67" s="12"/>
      <c r="N67" s="2"/>
      <c r="O67" s="2"/>
      <c r="P67" s="2"/>
      <c r="Q67" s="42">
        <f>IF(ISNUMBER(K67),IF(H67&gt;0,IF(I67&gt;0,J67,0),0),0)</f>
        <v>0</v>
      </c>
      <c r="R67" s="27">
        <f>IF(ISNUMBER(K67)=FALSE,J67,0)</f>
        <v>0</v>
      </c>
    </row>
    <row r="68">
      <c r="A68" s="9"/>
      <c r="B68" s="57" t="s">
        <v>80</v>
      </c>
      <c r="C68" s="1"/>
      <c r="D68" s="1"/>
      <c r="E68" s="58" t="s">
        <v>156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82</v>
      </c>
      <c r="C69" s="1"/>
      <c r="D69" s="1"/>
      <c r="E69" s="58" t="s">
        <v>157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>
      <c r="A70" s="9"/>
      <c r="B70" s="57" t="s">
        <v>84</v>
      </c>
      <c r="C70" s="1"/>
      <c r="D70" s="1"/>
      <c r="E70" s="58" t="s">
        <v>158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>
      <c r="A71" s="9"/>
      <c r="B71" s="59" t="s">
        <v>86</v>
      </c>
      <c r="C71" s="31"/>
      <c r="D71" s="31"/>
      <c r="E71" s="60" t="s">
        <v>87</v>
      </c>
      <c r="F71" s="31"/>
      <c r="G71" s="31"/>
      <c r="H71" s="61"/>
      <c r="I71" s="31"/>
      <c r="J71" s="61"/>
      <c r="K71" s="31"/>
      <c r="L71" s="31"/>
      <c r="M71" s="12"/>
      <c r="N71" s="2"/>
      <c r="O71" s="2"/>
      <c r="P71" s="2"/>
      <c r="Q71" s="2"/>
    </row>
    <row r="72" thickTop="1">
      <c r="A72" s="9"/>
      <c r="B72" s="50">
        <v>9</v>
      </c>
      <c r="C72" s="51" t="s">
        <v>159</v>
      </c>
      <c r="D72" s="51" t="s">
        <v>7</v>
      </c>
      <c r="E72" s="51" t="s">
        <v>160</v>
      </c>
      <c r="F72" s="51" t="s">
        <v>7</v>
      </c>
      <c r="G72" s="52" t="s">
        <v>124</v>
      </c>
      <c r="H72" s="62">
        <v>180</v>
      </c>
      <c r="I72" s="36">
        <v>0</v>
      </c>
      <c r="J72" s="63">
        <v>0</v>
      </c>
      <c r="K72" s="64">
        <v>0.20999999999999999</v>
      </c>
      <c r="L72" s="65"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7" t="s">
        <v>80</v>
      </c>
      <c r="C73" s="1"/>
      <c r="D73" s="1"/>
      <c r="E73" s="58" t="s">
        <v>7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82</v>
      </c>
      <c r="C74" s="1"/>
      <c r="D74" s="1"/>
      <c r="E74" s="58" t="s">
        <v>161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84</v>
      </c>
      <c r="C75" s="1"/>
      <c r="D75" s="1"/>
      <c r="E75" s="58" t="s">
        <v>162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>
      <c r="A76" s="9"/>
      <c r="B76" s="59" t="s">
        <v>86</v>
      </c>
      <c r="C76" s="31"/>
      <c r="D76" s="31"/>
      <c r="E76" s="60" t="s">
        <v>87</v>
      </c>
      <c r="F76" s="31"/>
      <c r="G76" s="31"/>
      <c r="H76" s="61"/>
      <c r="I76" s="31"/>
      <c r="J76" s="61"/>
      <c r="K76" s="31"/>
      <c r="L76" s="31"/>
      <c r="M76" s="12"/>
      <c r="N76" s="2"/>
      <c r="O76" s="2"/>
      <c r="P76" s="2"/>
      <c r="Q76" s="2"/>
    </row>
    <row r="77" thickTop="1">
      <c r="A77" s="9"/>
      <c r="B77" s="50">
        <v>10</v>
      </c>
      <c r="C77" s="51" t="s">
        <v>163</v>
      </c>
      <c r="D77" s="51" t="s">
        <v>7</v>
      </c>
      <c r="E77" s="51" t="s">
        <v>164</v>
      </c>
      <c r="F77" s="51" t="s">
        <v>7</v>
      </c>
      <c r="G77" s="52" t="s">
        <v>124</v>
      </c>
      <c r="H77" s="62">
        <v>180</v>
      </c>
      <c r="I77" s="36">
        <v>0</v>
      </c>
      <c r="J77" s="63">
        <v>0</v>
      </c>
      <c r="K77" s="64">
        <v>0.20999999999999999</v>
      </c>
      <c r="L77" s="65"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>
      <c r="A78" s="9"/>
      <c r="B78" s="57" t="s">
        <v>80</v>
      </c>
      <c r="C78" s="1"/>
      <c r="D78" s="1"/>
      <c r="E78" s="58" t="s">
        <v>165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82</v>
      </c>
      <c r="C79" s="1"/>
      <c r="D79" s="1"/>
      <c r="E79" s="58" t="s">
        <v>166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84</v>
      </c>
      <c r="C80" s="1"/>
      <c r="D80" s="1"/>
      <c r="E80" s="58" t="s">
        <v>167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thickBot="1">
      <c r="A81" s="9"/>
      <c r="B81" s="59" t="s">
        <v>86</v>
      </c>
      <c r="C81" s="31"/>
      <c r="D81" s="31"/>
      <c r="E81" s="60" t="s">
        <v>87</v>
      </c>
      <c r="F81" s="31"/>
      <c r="G81" s="31"/>
      <c r="H81" s="61"/>
      <c r="I81" s="31"/>
      <c r="J81" s="61"/>
      <c r="K81" s="31"/>
      <c r="L81" s="31"/>
      <c r="M81" s="12"/>
      <c r="N81" s="2"/>
      <c r="O81" s="2"/>
      <c r="P81" s="2"/>
      <c r="Q81" s="2"/>
    </row>
    <row r="82" thickTop="1">
      <c r="A82" s="9"/>
      <c r="B82" s="50">
        <v>11</v>
      </c>
      <c r="C82" s="51" t="s">
        <v>168</v>
      </c>
      <c r="D82" s="51" t="s">
        <v>7</v>
      </c>
      <c r="E82" s="51" t="s">
        <v>169</v>
      </c>
      <c r="F82" s="51" t="s">
        <v>7</v>
      </c>
      <c r="G82" s="52" t="s">
        <v>131</v>
      </c>
      <c r="H82" s="62">
        <v>73</v>
      </c>
      <c r="I82" s="36">
        <v>0</v>
      </c>
      <c r="J82" s="63">
        <v>0</v>
      </c>
      <c r="K82" s="64">
        <v>0.20999999999999999</v>
      </c>
      <c r="L82" s="65">
        <v>0</v>
      </c>
      <c r="M82" s="12"/>
      <c r="N82" s="2"/>
      <c r="O82" s="2"/>
      <c r="P82" s="2"/>
      <c r="Q82" s="42">
        <f>IF(ISNUMBER(K82),IF(H82&gt;0,IF(I82&gt;0,J82,0),0),0)</f>
        <v>0</v>
      </c>
      <c r="R82" s="27">
        <f>IF(ISNUMBER(K82)=FALSE,J82,0)</f>
        <v>0</v>
      </c>
    </row>
    <row r="83">
      <c r="A83" s="9"/>
      <c r="B83" s="57" t="s">
        <v>80</v>
      </c>
      <c r="C83" s="1"/>
      <c r="D83" s="1"/>
      <c r="E83" s="58" t="s">
        <v>170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82</v>
      </c>
      <c r="C84" s="1"/>
      <c r="D84" s="1"/>
      <c r="E84" s="58" t="s">
        <v>171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>
      <c r="A85" s="9"/>
      <c r="B85" s="57" t="s">
        <v>84</v>
      </c>
      <c r="C85" s="1"/>
      <c r="D85" s="1"/>
      <c r="E85" s="58" t="s">
        <v>172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thickBot="1">
      <c r="A86" s="9"/>
      <c r="B86" s="59" t="s">
        <v>86</v>
      </c>
      <c r="C86" s="31"/>
      <c r="D86" s="31"/>
      <c r="E86" s="60" t="s">
        <v>87</v>
      </c>
      <c r="F86" s="31"/>
      <c r="G86" s="31"/>
      <c r="H86" s="61"/>
      <c r="I86" s="31"/>
      <c r="J86" s="61"/>
      <c r="K86" s="31"/>
      <c r="L86" s="31"/>
      <c r="M86" s="12"/>
      <c r="N86" s="2"/>
      <c r="O86" s="2"/>
      <c r="P86" s="2"/>
      <c r="Q86" s="2"/>
    </row>
    <row r="87" thickTop="1">
      <c r="A87" s="9"/>
      <c r="B87" s="50">
        <v>12</v>
      </c>
      <c r="C87" s="51" t="s">
        <v>173</v>
      </c>
      <c r="D87" s="51" t="s">
        <v>7</v>
      </c>
      <c r="E87" s="51" t="s">
        <v>174</v>
      </c>
      <c r="F87" s="51" t="s">
        <v>7</v>
      </c>
      <c r="G87" s="52" t="s">
        <v>131</v>
      </c>
      <c r="H87" s="62">
        <v>1457</v>
      </c>
      <c r="I87" s="36">
        <v>0</v>
      </c>
      <c r="J87" s="63">
        <v>0</v>
      </c>
      <c r="K87" s="64">
        <v>0.20999999999999999</v>
      </c>
      <c r="L87" s="65">
        <v>0</v>
      </c>
      <c r="M87" s="12"/>
      <c r="N87" s="2"/>
      <c r="O87" s="2"/>
      <c r="P87" s="2"/>
      <c r="Q87" s="42">
        <f>IF(ISNUMBER(K87),IF(H87&gt;0,IF(I87&gt;0,J87,0),0),0)</f>
        <v>0</v>
      </c>
      <c r="R87" s="27">
        <f>IF(ISNUMBER(K87)=FALSE,J87,0)</f>
        <v>0</v>
      </c>
    </row>
    <row r="88">
      <c r="A88" s="9"/>
      <c r="B88" s="57" t="s">
        <v>80</v>
      </c>
      <c r="C88" s="1"/>
      <c r="D88" s="1"/>
      <c r="E88" s="58" t="s">
        <v>175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82</v>
      </c>
      <c r="C89" s="1"/>
      <c r="D89" s="1"/>
      <c r="E89" s="58" t="s">
        <v>176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84</v>
      </c>
      <c r="C90" s="1"/>
      <c r="D90" s="1"/>
      <c r="E90" s="58" t="s">
        <v>177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thickBot="1">
      <c r="A91" s="9"/>
      <c r="B91" s="59" t="s">
        <v>86</v>
      </c>
      <c r="C91" s="31"/>
      <c r="D91" s="31"/>
      <c r="E91" s="60" t="s">
        <v>87</v>
      </c>
      <c r="F91" s="31"/>
      <c r="G91" s="31"/>
      <c r="H91" s="61"/>
      <c r="I91" s="31"/>
      <c r="J91" s="61"/>
      <c r="K91" s="31"/>
      <c r="L91" s="31"/>
      <c r="M91" s="12"/>
      <c r="N91" s="2"/>
      <c r="O91" s="2"/>
      <c r="P91" s="2"/>
      <c r="Q91" s="2"/>
    </row>
    <row r="92" thickTop="1">
      <c r="A92" s="9"/>
      <c r="B92" s="50">
        <v>13</v>
      </c>
      <c r="C92" s="51" t="s">
        <v>178</v>
      </c>
      <c r="D92" s="51" t="s">
        <v>7</v>
      </c>
      <c r="E92" s="51" t="s">
        <v>179</v>
      </c>
      <c r="F92" s="51" t="s">
        <v>7</v>
      </c>
      <c r="G92" s="52" t="s">
        <v>131</v>
      </c>
      <c r="H92" s="62">
        <v>1530</v>
      </c>
      <c r="I92" s="36">
        <v>0</v>
      </c>
      <c r="J92" s="63">
        <v>0</v>
      </c>
      <c r="K92" s="64">
        <v>0.20999999999999999</v>
      </c>
      <c r="L92" s="65">
        <v>0</v>
      </c>
      <c r="M92" s="12"/>
      <c r="N92" s="2"/>
      <c r="O92" s="2"/>
      <c r="P92" s="2"/>
      <c r="Q92" s="42">
        <f>IF(ISNUMBER(K92),IF(H92&gt;0,IF(I92&gt;0,J92,0),0),0)</f>
        <v>0</v>
      </c>
      <c r="R92" s="27">
        <f>IF(ISNUMBER(K92)=FALSE,J92,0)</f>
        <v>0</v>
      </c>
    </row>
    <row r="93">
      <c r="A93" s="9"/>
      <c r="B93" s="57" t="s">
        <v>80</v>
      </c>
      <c r="C93" s="1"/>
      <c r="D93" s="1"/>
      <c r="E93" s="58" t="s">
        <v>180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82</v>
      </c>
      <c r="C94" s="1"/>
      <c r="D94" s="1"/>
      <c r="E94" s="58" t="s">
        <v>181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>
      <c r="A95" s="9"/>
      <c r="B95" s="57" t="s">
        <v>84</v>
      </c>
      <c r="C95" s="1"/>
      <c r="D95" s="1"/>
      <c r="E95" s="58" t="s">
        <v>182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thickBot="1">
      <c r="A96" s="9"/>
      <c r="B96" s="59" t="s">
        <v>86</v>
      </c>
      <c r="C96" s="31"/>
      <c r="D96" s="31"/>
      <c r="E96" s="60" t="s">
        <v>87</v>
      </c>
      <c r="F96" s="31"/>
      <c r="G96" s="31"/>
      <c r="H96" s="61"/>
      <c r="I96" s="31"/>
      <c r="J96" s="61"/>
      <c r="K96" s="31"/>
      <c r="L96" s="31"/>
      <c r="M96" s="12"/>
      <c r="N96" s="2"/>
      <c r="O96" s="2"/>
      <c r="P96" s="2"/>
      <c r="Q96" s="2"/>
    </row>
    <row r="97" thickTop="1" thickBot="1" ht="25" customHeight="1">
      <c r="A97" s="9"/>
      <c r="B97" s="1"/>
      <c r="C97" s="66">
        <v>1</v>
      </c>
      <c r="D97" s="1"/>
      <c r="E97" s="66" t="s">
        <v>111</v>
      </c>
      <c r="F97" s="1"/>
      <c r="G97" s="67" t="s">
        <v>104</v>
      </c>
      <c r="H97" s="68">
        <v>0</v>
      </c>
      <c r="I97" s="67" t="s">
        <v>105</v>
      </c>
      <c r="J97" s="69">
        <f>(L97-H97)</f>
        <v>0</v>
      </c>
      <c r="K97" s="67" t="s">
        <v>106</v>
      </c>
      <c r="L97" s="70">
        <v>0</v>
      </c>
      <c r="M97" s="12"/>
      <c r="N97" s="2"/>
      <c r="O97" s="2"/>
      <c r="P97" s="2"/>
      <c r="Q97" s="42">
        <f>0+Q42+Q47+Q52+Q57+Q62+Q67+Q72+Q77+Q82+Q87+Q92</f>
        <v>0</v>
      </c>
      <c r="R97" s="27">
        <f>0+R42+R47+R52+R57+R62+R67+R72+R77+R82+R87+R92</f>
        <v>0</v>
      </c>
      <c r="S97" s="71">
        <f>Q97*(1+J97)+R97</f>
        <v>0</v>
      </c>
    </row>
    <row r="98" thickTop="1" thickBot="1" ht="25" customHeight="1">
      <c r="A98" s="9"/>
      <c r="B98" s="72"/>
      <c r="C98" s="72"/>
      <c r="D98" s="72"/>
      <c r="E98" s="72"/>
      <c r="F98" s="72"/>
      <c r="G98" s="73" t="s">
        <v>107</v>
      </c>
      <c r="H98" s="74">
        <v>0</v>
      </c>
      <c r="I98" s="73" t="s">
        <v>108</v>
      </c>
      <c r="J98" s="75">
        <v>0</v>
      </c>
      <c r="K98" s="73" t="s">
        <v>109</v>
      </c>
      <c r="L98" s="76">
        <v>0</v>
      </c>
      <c r="M98" s="12"/>
      <c r="N98" s="2"/>
      <c r="O98" s="2"/>
      <c r="P98" s="2"/>
      <c r="Q98" s="2"/>
    </row>
    <row r="99" ht="40" customHeight="1">
      <c r="A99" s="9"/>
      <c r="B99" s="80" t="s">
        <v>183</v>
      </c>
      <c r="C99" s="1"/>
      <c r="D99" s="1"/>
      <c r="E99" s="1"/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>
      <c r="A100" s="9"/>
      <c r="B100" s="50">
        <v>14</v>
      </c>
      <c r="C100" s="51" t="s">
        <v>184</v>
      </c>
      <c r="D100" s="51" t="s">
        <v>7</v>
      </c>
      <c r="E100" s="51" t="s">
        <v>185</v>
      </c>
      <c r="F100" s="51" t="s">
        <v>7</v>
      </c>
      <c r="G100" s="52" t="s">
        <v>124</v>
      </c>
      <c r="H100" s="53">
        <v>88.784999999999997</v>
      </c>
      <c r="I100" s="25">
        <v>0</v>
      </c>
      <c r="J100" s="54">
        <v>0</v>
      </c>
      <c r="K100" s="55">
        <v>0.20999999999999999</v>
      </c>
      <c r="L100" s="56">
        <v>0</v>
      </c>
      <c r="M100" s="12"/>
      <c r="N100" s="2"/>
      <c r="O100" s="2"/>
      <c r="P100" s="2"/>
      <c r="Q100" s="42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57" t="s">
        <v>80</v>
      </c>
      <c r="C101" s="1"/>
      <c r="D101" s="1"/>
      <c r="E101" s="58" t="s">
        <v>186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82</v>
      </c>
      <c r="C102" s="1"/>
      <c r="D102" s="1"/>
      <c r="E102" s="58" t="s">
        <v>187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84</v>
      </c>
      <c r="C103" s="1"/>
      <c r="D103" s="1"/>
      <c r="E103" s="58" t="s">
        <v>188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>
      <c r="A104" s="9"/>
      <c r="B104" s="59" t="s">
        <v>86</v>
      </c>
      <c r="C104" s="31"/>
      <c r="D104" s="31"/>
      <c r="E104" s="60" t="s">
        <v>87</v>
      </c>
      <c r="F104" s="31"/>
      <c r="G104" s="31"/>
      <c r="H104" s="61"/>
      <c r="I104" s="31"/>
      <c r="J104" s="61"/>
      <c r="K104" s="31"/>
      <c r="L104" s="31"/>
      <c r="M104" s="12"/>
      <c r="N104" s="2"/>
      <c r="O104" s="2"/>
      <c r="P104" s="2"/>
      <c r="Q104" s="2"/>
    </row>
    <row r="105" thickTop="1">
      <c r="A105" s="9"/>
      <c r="B105" s="50">
        <v>15</v>
      </c>
      <c r="C105" s="51" t="s">
        <v>189</v>
      </c>
      <c r="D105" s="51" t="s">
        <v>7</v>
      </c>
      <c r="E105" s="51" t="s">
        <v>190</v>
      </c>
      <c r="F105" s="51" t="s">
        <v>7</v>
      </c>
      <c r="G105" s="52" t="s">
        <v>131</v>
      </c>
      <c r="H105" s="62">
        <v>1756</v>
      </c>
      <c r="I105" s="36">
        <v>0</v>
      </c>
      <c r="J105" s="63">
        <v>0</v>
      </c>
      <c r="K105" s="64">
        <v>0.20999999999999999</v>
      </c>
      <c r="L105" s="65"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57" t="s">
        <v>80</v>
      </c>
      <c r="C106" s="1"/>
      <c r="D106" s="1"/>
      <c r="E106" s="58" t="s">
        <v>191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82</v>
      </c>
      <c r="C107" s="1"/>
      <c r="D107" s="1"/>
      <c r="E107" s="58" t="s">
        <v>192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7" t="s">
        <v>84</v>
      </c>
      <c r="C108" s="1"/>
      <c r="D108" s="1"/>
      <c r="E108" s="58" t="s">
        <v>193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thickBot="1">
      <c r="A109" s="9"/>
      <c r="B109" s="59" t="s">
        <v>86</v>
      </c>
      <c r="C109" s="31"/>
      <c r="D109" s="31"/>
      <c r="E109" s="60" t="s">
        <v>87</v>
      </c>
      <c r="F109" s="31"/>
      <c r="G109" s="31"/>
      <c r="H109" s="61"/>
      <c r="I109" s="31"/>
      <c r="J109" s="61"/>
      <c r="K109" s="31"/>
      <c r="L109" s="31"/>
      <c r="M109" s="12"/>
      <c r="N109" s="2"/>
      <c r="O109" s="2"/>
      <c r="P109" s="2"/>
      <c r="Q109" s="2"/>
    </row>
    <row r="110" thickTop="1">
      <c r="A110" s="9"/>
      <c r="B110" s="50">
        <v>16</v>
      </c>
      <c r="C110" s="51" t="s">
        <v>194</v>
      </c>
      <c r="D110" s="51" t="s">
        <v>7</v>
      </c>
      <c r="E110" s="51" t="s">
        <v>195</v>
      </c>
      <c r="F110" s="51" t="s">
        <v>7</v>
      </c>
      <c r="G110" s="52" t="s">
        <v>131</v>
      </c>
      <c r="H110" s="62">
        <v>27866</v>
      </c>
      <c r="I110" s="36">
        <v>0</v>
      </c>
      <c r="J110" s="63">
        <v>0</v>
      </c>
      <c r="K110" s="64">
        <v>0.20999999999999999</v>
      </c>
      <c r="L110" s="65">
        <v>0</v>
      </c>
      <c r="M110" s="12"/>
      <c r="N110" s="2"/>
      <c r="O110" s="2"/>
      <c r="P110" s="2"/>
      <c r="Q110" s="42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57" t="s">
        <v>80</v>
      </c>
      <c r="C111" s="1"/>
      <c r="D111" s="1"/>
      <c r="E111" s="58" t="s">
        <v>196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82</v>
      </c>
      <c r="C112" s="1"/>
      <c r="D112" s="1"/>
      <c r="E112" s="58" t="s">
        <v>197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7" t="s">
        <v>84</v>
      </c>
      <c r="C113" s="1"/>
      <c r="D113" s="1"/>
      <c r="E113" s="58" t="s">
        <v>193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thickBot="1">
      <c r="A114" s="9"/>
      <c r="B114" s="59" t="s">
        <v>86</v>
      </c>
      <c r="C114" s="31"/>
      <c r="D114" s="31"/>
      <c r="E114" s="60" t="s">
        <v>87</v>
      </c>
      <c r="F114" s="31"/>
      <c r="G114" s="31"/>
      <c r="H114" s="61"/>
      <c r="I114" s="31"/>
      <c r="J114" s="61"/>
      <c r="K114" s="31"/>
      <c r="L114" s="31"/>
      <c r="M114" s="12"/>
      <c r="N114" s="2"/>
      <c r="O114" s="2"/>
      <c r="P114" s="2"/>
      <c r="Q114" s="2"/>
    </row>
    <row r="115" thickTop="1">
      <c r="A115" s="9"/>
      <c r="B115" s="50">
        <v>17</v>
      </c>
      <c r="C115" s="51" t="s">
        <v>198</v>
      </c>
      <c r="D115" s="51" t="s">
        <v>7</v>
      </c>
      <c r="E115" s="51" t="s">
        <v>199</v>
      </c>
      <c r="F115" s="51" t="s">
        <v>7</v>
      </c>
      <c r="G115" s="52" t="s">
        <v>131</v>
      </c>
      <c r="H115" s="62">
        <v>200</v>
      </c>
      <c r="I115" s="36">
        <v>0</v>
      </c>
      <c r="J115" s="63">
        <v>0</v>
      </c>
      <c r="K115" s="64">
        <v>0.20999999999999999</v>
      </c>
      <c r="L115" s="65">
        <v>0</v>
      </c>
      <c r="M115" s="12"/>
      <c r="N115" s="2"/>
      <c r="O115" s="2"/>
      <c r="P115" s="2"/>
      <c r="Q115" s="42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57" t="s">
        <v>80</v>
      </c>
      <c r="C116" s="1"/>
      <c r="D116" s="1"/>
      <c r="E116" s="58" t="s">
        <v>200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82</v>
      </c>
      <c r="C117" s="1"/>
      <c r="D117" s="1"/>
      <c r="E117" s="58" t="s">
        <v>201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>
      <c r="A118" s="9"/>
      <c r="B118" s="57" t="s">
        <v>84</v>
      </c>
      <c r="C118" s="1"/>
      <c r="D118" s="1"/>
      <c r="E118" s="58" t="s">
        <v>202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thickBot="1">
      <c r="A119" s="9"/>
      <c r="B119" s="59" t="s">
        <v>86</v>
      </c>
      <c r="C119" s="31"/>
      <c r="D119" s="31"/>
      <c r="E119" s="60" t="s">
        <v>87</v>
      </c>
      <c r="F119" s="31"/>
      <c r="G119" s="31"/>
      <c r="H119" s="61"/>
      <c r="I119" s="31"/>
      <c r="J119" s="61"/>
      <c r="K119" s="31"/>
      <c r="L119" s="31"/>
      <c r="M119" s="12"/>
      <c r="N119" s="2"/>
      <c r="O119" s="2"/>
      <c r="P119" s="2"/>
      <c r="Q119" s="2"/>
    </row>
    <row r="120" thickTop="1">
      <c r="A120" s="9"/>
      <c r="B120" s="50">
        <v>18</v>
      </c>
      <c r="C120" s="51" t="s">
        <v>203</v>
      </c>
      <c r="D120" s="51"/>
      <c r="E120" s="51" t="s">
        <v>204</v>
      </c>
      <c r="F120" s="51" t="s">
        <v>7</v>
      </c>
      <c r="G120" s="52" t="s">
        <v>131</v>
      </c>
      <c r="H120" s="62">
        <v>13933</v>
      </c>
      <c r="I120" s="36">
        <v>0</v>
      </c>
      <c r="J120" s="63">
        <v>0</v>
      </c>
      <c r="K120" s="64">
        <v>0.20999999999999999</v>
      </c>
      <c r="L120" s="65">
        <v>0</v>
      </c>
      <c r="M120" s="12"/>
      <c r="N120" s="2"/>
      <c r="O120" s="2"/>
      <c r="P120" s="2"/>
      <c r="Q120" s="42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57" t="s">
        <v>80</v>
      </c>
      <c r="C121" s="1"/>
      <c r="D121" s="1"/>
      <c r="E121" s="58" t="s">
        <v>205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82</v>
      </c>
      <c r="C122" s="1"/>
      <c r="D122" s="1"/>
      <c r="E122" s="58" t="s">
        <v>206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84</v>
      </c>
      <c r="C123" s="1"/>
      <c r="D123" s="1"/>
      <c r="E123" s="58" t="s">
        <v>207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>
      <c r="A124" s="9"/>
      <c r="B124" s="59" t="s">
        <v>86</v>
      </c>
      <c r="C124" s="31"/>
      <c r="D124" s="31"/>
      <c r="E124" s="60" t="s">
        <v>87</v>
      </c>
      <c r="F124" s="31"/>
      <c r="G124" s="31"/>
      <c r="H124" s="61"/>
      <c r="I124" s="31"/>
      <c r="J124" s="61"/>
      <c r="K124" s="31"/>
      <c r="L124" s="31"/>
      <c r="M124" s="12"/>
      <c r="N124" s="2"/>
      <c r="O124" s="2"/>
      <c r="P124" s="2"/>
      <c r="Q124" s="2"/>
    </row>
    <row r="125" thickTop="1">
      <c r="A125" s="9"/>
      <c r="B125" s="50">
        <v>19</v>
      </c>
      <c r="C125" s="51" t="s">
        <v>208</v>
      </c>
      <c r="D125" s="51"/>
      <c r="E125" s="51" t="s">
        <v>209</v>
      </c>
      <c r="F125" s="51" t="s">
        <v>7</v>
      </c>
      <c r="G125" s="52" t="s">
        <v>131</v>
      </c>
      <c r="H125" s="62">
        <v>13933</v>
      </c>
      <c r="I125" s="36">
        <v>0</v>
      </c>
      <c r="J125" s="63">
        <v>0</v>
      </c>
      <c r="K125" s="64">
        <v>0.20999999999999999</v>
      </c>
      <c r="L125" s="65">
        <v>0</v>
      </c>
      <c r="M125" s="12"/>
      <c r="N125" s="2"/>
      <c r="O125" s="2"/>
      <c r="P125" s="2"/>
      <c r="Q125" s="42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57" t="s">
        <v>80</v>
      </c>
      <c r="C126" s="1"/>
      <c r="D126" s="1"/>
      <c r="E126" s="58" t="s">
        <v>210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82</v>
      </c>
      <c r="C127" s="1"/>
      <c r="D127" s="1"/>
      <c r="E127" s="58" t="s">
        <v>206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84</v>
      </c>
      <c r="C128" s="1"/>
      <c r="D128" s="1"/>
      <c r="E128" s="58" t="s">
        <v>207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thickBot="1">
      <c r="A129" s="9"/>
      <c r="B129" s="59" t="s">
        <v>86</v>
      </c>
      <c r="C129" s="31"/>
      <c r="D129" s="31"/>
      <c r="E129" s="60" t="s">
        <v>87</v>
      </c>
      <c r="F129" s="31"/>
      <c r="G129" s="31"/>
      <c r="H129" s="61"/>
      <c r="I129" s="31"/>
      <c r="J129" s="61"/>
      <c r="K129" s="31"/>
      <c r="L129" s="31"/>
      <c r="M129" s="12"/>
      <c r="N129" s="2"/>
      <c r="O129" s="2"/>
      <c r="P129" s="2"/>
      <c r="Q129" s="2"/>
    </row>
    <row r="130" thickTop="1">
      <c r="A130" s="9"/>
      <c r="B130" s="50">
        <v>20</v>
      </c>
      <c r="C130" s="51" t="s">
        <v>211</v>
      </c>
      <c r="D130" s="51"/>
      <c r="E130" s="51" t="s">
        <v>212</v>
      </c>
      <c r="F130" s="51" t="s">
        <v>7</v>
      </c>
      <c r="G130" s="52" t="s">
        <v>124</v>
      </c>
      <c r="H130" s="62">
        <v>360</v>
      </c>
      <c r="I130" s="36">
        <v>0</v>
      </c>
      <c r="J130" s="63">
        <v>0</v>
      </c>
      <c r="K130" s="64">
        <v>0.20999999999999999</v>
      </c>
      <c r="L130" s="65">
        <v>0</v>
      </c>
      <c r="M130" s="12"/>
      <c r="N130" s="2"/>
      <c r="O130" s="2"/>
      <c r="P130" s="2"/>
      <c r="Q130" s="42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7" t="s">
        <v>80</v>
      </c>
      <c r="C131" s="1"/>
      <c r="D131" s="1"/>
      <c r="E131" s="58" t="s">
        <v>213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7" t="s">
        <v>82</v>
      </c>
      <c r="C132" s="1"/>
      <c r="D132" s="1"/>
      <c r="E132" s="58" t="s">
        <v>214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>
      <c r="A133" s="9"/>
      <c r="B133" s="57" t="s">
        <v>84</v>
      </c>
      <c r="C133" s="1"/>
      <c r="D133" s="1"/>
      <c r="E133" s="58" t="s">
        <v>207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>
      <c r="A134" s="9"/>
      <c r="B134" s="59" t="s">
        <v>86</v>
      </c>
      <c r="C134" s="31"/>
      <c r="D134" s="31"/>
      <c r="E134" s="60" t="s">
        <v>87</v>
      </c>
      <c r="F134" s="31"/>
      <c r="G134" s="31"/>
      <c r="H134" s="61"/>
      <c r="I134" s="31"/>
      <c r="J134" s="61"/>
      <c r="K134" s="31"/>
      <c r="L134" s="31"/>
      <c r="M134" s="12"/>
      <c r="N134" s="2"/>
      <c r="O134" s="2"/>
      <c r="P134" s="2"/>
      <c r="Q134" s="2"/>
    </row>
    <row r="135" thickTop="1">
      <c r="A135" s="9"/>
      <c r="B135" s="50">
        <v>21</v>
      </c>
      <c r="C135" s="51" t="s">
        <v>215</v>
      </c>
      <c r="D135" s="51" t="s">
        <v>7</v>
      </c>
      <c r="E135" s="51" t="s">
        <v>216</v>
      </c>
      <c r="F135" s="51" t="s">
        <v>7</v>
      </c>
      <c r="G135" s="52" t="s">
        <v>131</v>
      </c>
      <c r="H135" s="62">
        <v>1756</v>
      </c>
      <c r="I135" s="36">
        <v>0</v>
      </c>
      <c r="J135" s="63">
        <v>0</v>
      </c>
      <c r="K135" s="64">
        <v>0.20999999999999999</v>
      </c>
      <c r="L135" s="65"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7" t="s">
        <v>80</v>
      </c>
      <c r="C136" s="1"/>
      <c r="D136" s="1"/>
      <c r="E136" s="58" t="s">
        <v>217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>
      <c r="A137" s="9"/>
      <c r="B137" s="57" t="s">
        <v>82</v>
      </c>
      <c r="C137" s="1"/>
      <c r="D137" s="1"/>
      <c r="E137" s="58" t="s">
        <v>218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84</v>
      </c>
      <c r="C138" s="1"/>
      <c r="D138" s="1"/>
      <c r="E138" s="58" t="s">
        <v>207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thickBot="1">
      <c r="A139" s="9"/>
      <c r="B139" s="59" t="s">
        <v>86</v>
      </c>
      <c r="C139" s="31"/>
      <c r="D139" s="31"/>
      <c r="E139" s="60" t="s">
        <v>87</v>
      </c>
      <c r="F139" s="31"/>
      <c r="G139" s="31"/>
      <c r="H139" s="61"/>
      <c r="I139" s="31"/>
      <c r="J139" s="61"/>
      <c r="K139" s="31"/>
      <c r="L139" s="31"/>
      <c r="M139" s="12"/>
      <c r="N139" s="2"/>
      <c r="O139" s="2"/>
      <c r="P139" s="2"/>
      <c r="Q139" s="2"/>
    </row>
    <row r="140" thickTop="1" thickBot="1" ht="25" customHeight="1">
      <c r="A140" s="9"/>
      <c r="B140" s="1"/>
      <c r="C140" s="66">
        <v>5</v>
      </c>
      <c r="D140" s="1"/>
      <c r="E140" s="66" t="s">
        <v>112</v>
      </c>
      <c r="F140" s="1"/>
      <c r="G140" s="67" t="s">
        <v>104</v>
      </c>
      <c r="H140" s="68">
        <v>0</v>
      </c>
      <c r="I140" s="67" t="s">
        <v>105</v>
      </c>
      <c r="J140" s="69">
        <f>(L140-H140)</f>
        <v>0</v>
      </c>
      <c r="K140" s="67" t="s">
        <v>106</v>
      </c>
      <c r="L140" s="70">
        <v>0</v>
      </c>
      <c r="M140" s="12"/>
      <c r="N140" s="2"/>
      <c r="O140" s="2"/>
      <c r="P140" s="2"/>
      <c r="Q140" s="42">
        <f>0+Q100+Q105+Q110+Q115+Q120+Q125+Q130+Q135</f>
        <v>0</v>
      </c>
      <c r="R140" s="27">
        <f>0+R100+R105+R110+R115+R120+R125+R130+R135</f>
        <v>0</v>
      </c>
      <c r="S140" s="71">
        <f>Q140*(1+J140)+R140</f>
        <v>0</v>
      </c>
    </row>
    <row r="141" thickTop="1" thickBot="1" ht="25" customHeight="1">
      <c r="A141" s="9"/>
      <c r="B141" s="72"/>
      <c r="C141" s="72"/>
      <c r="D141" s="72"/>
      <c r="E141" s="72"/>
      <c r="F141" s="72"/>
      <c r="G141" s="73" t="s">
        <v>107</v>
      </c>
      <c r="H141" s="74">
        <v>0</v>
      </c>
      <c r="I141" s="73" t="s">
        <v>108</v>
      </c>
      <c r="J141" s="75">
        <v>0</v>
      </c>
      <c r="K141" s="73" t="s">
        <v>109</v>
      </c>
      <c r="L141" s="76">
        <v>0</v>
      </c>
      <c r="M141" s="12"/>
      <c r="N141" s="2"/>
      <c r="O141" s="2"/>
      <c r="P141" s="2"/>
      <c r="Q141" s="2"/>
    </row>
    <row r="142" ht="40" customHeight="1">
      <c r="A142" s="9"/>
      <c r="B142" s="80" t="s">
        <v>219</v>
      </c>
      <c r="C142" s="1"/>
      <c r="D142" s="1"/>
      <c r="E142" s="1"/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0">
        <v>22</v>
      </c>
      <c r="C143" s="51" t="s">
        <v>220</v>
      </c>
      <c r="D143" s="51" t="s">
        <v>7</v>
      </c>
      <c r="E143" s="51" t="s">
        <v>221</v>
      </c>
      <c r="F143" s="51" t="s">
        <v>7</v>
      </c>
      <c r="G143" s="52" t="s">
        <v>222</v>
      </c>
      <c r="H143" s="53">
        <v>333</v>
      </c>
      <c r="I143" s="25">
        <v>0</v>
      </c>
      <c r="J143" s="54">
        <v>0</v>
      </c>
      <c r="K143" s="55">
        <v>0.20999999999999999</v>
      </c>
      <c r="L143" s="56">
        <v>0</v>
      </c>
      <c r="M143" s="12"/>
      <c r="N143" s="2"/>
      <c r="O143" s="2"/>
      <c r="P143" s="2"/>
      <c r="Q143" s="42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57" t="s">
        <v>80</v>
      </c>
      <c r="C144" s="1"/>
      <c r="D144" s="1"/>
      <c r="E144" s="58" t="s">
        <v>223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82</v>
      </c>
      <c r="C145" s="1"/>
      <c r="D145" s="1"/>
      <c r="E145" s="58" t="s">
        <v>224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>
      <c r="A146" s="9"/>
      <c r="B146" s="57" t="s">
        <v>84</v>
      </c>
      <c r="C146" s="1"/>
      <c r="D146" s="1"/>
      <c r="E146" s="58" t="s">
        <v>225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 thickBot="1">
      <c r="A147" s="9"/>
      <c r="B147" s="59" t="s">
        <v>86</v>
      </c>
      <c r="C147" s="31"/>
      <c r="D147" s="31"/>
      <c r="E147" s="60" t="s">
        <v>87</v>
      </c>
      <c r="F147" s="31"/>
      <c r="G147" s="31"/>
      <c r="H147" s="61"/>
      <c r="I147" s="31"/>
      <c r="J147" s="61"/>
      <c r="K147" s="31"/>
      <c r="L147" s="31"/>
      <c r="M147" s="12"/>
      <c r="N147" s="2"/>
      <c r="O147" s="2"/>
      <c r="P147" s="2"/>
      <c r="Q147" s="2"/>
    </row>
    <row r="148" thickTop="1">
      <c r="A148" s="9"/>
      <c r="B148" s="50">
        <v>23</v>
      </c>
      <c r="C148" s="51" t="s">
        <v>226</v>
      </c>
      <c r="D148" s="51" t="s">
        <v>7</v>
      </c>
      <c r="E148" s="51" t="s">
        <v>227</v>
      </c>
      <c r="F148" s="51" t="s">
        <v>7</v>
      </c>
      <c r="G148" s="52" t="s">
        <v>222</v>
      </c>
      <c r="H148" s="62">
        <v>483</v>
      </c>
      <c r="I148" s="36">
        <v>0</v>
      </c>
      <c r="J148" s="63">
        <v>0</v>
      </c>
      <c r="K148" s="64">
        <v>0.20999999999999999</v>
      </c>
      <c r="L148" s="65">
        <v>0</v>
      </c>
      <c r="M148" s="12"/>
      <c r="N148" s="2"/>
      <c r="O148" s="2"/>
      <c r="P148" s="2"/>
      <c r="Q148" s="42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57" t="s">
        <v>80</v>
      </c>
      <c r="C149" s="1"/>
      <c r="D149" s="1"/>
      <c r="E149" s="58" t="s">
        <v>228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82</v>
      </c>
      <c r="C150" s="1"/>
      <c r="D150" s="1"/>
      <c r="E150" s="58" t="s">
        <v>229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>
      <c r="A151" s="9"/>
      <c r="B151" s="57" t="s">
        <v>84</v>
      </c>
      <c r="C151" s="1"/>
      <c r="D151" s="1"/>
      <c r="E151" s="58" t="s">
        <v>230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thickBot="1">
      <c r="A152" s="9"/>
      <c r="B152" s="59" t="s">
        <v>86</v>
      </c>
      <c r="C152" s="31"/>
      <c r="D152" s="31"/>
      <c r="E152" s="60" t="s">
        <v>87</v>
      </c>
      <c r="F152" s="31"/>
      <c r="G152" s="31"/>
      <c r="H152" s="61"/>
      <c r="I152" s="31"/>
      <c r="J152" s="61"/>
      <c r="K152" s="31"/>
      <c r="L152" s="31"/>
      <c r="M152" s="12"/>
      <c r="N152" s="2"/>
      <c r="O152" s="2"/>
      <c r="P152" s="2"/>
      <c r="Q152" s="2"/>
    </row>
    <row r="153" thickTop="1">
      <c r="A153" s="9"/>
      <c r="B153" s="50">
        <v>24</v>
      </c>
      <c r="C153" s="51" t="s">
        <v>231</v>
      </c>
      <c r="D153" s="51" t="s">
        <v>7</v>
      </c>
      <c r="E153" s="51" t="s">
        <v>232</v>
      </c>
      <c r="F153" s="51" t="s">
        <v>7</v>
      </c>
      <c r="G153" s="52" t="s">
        <v>101</v>
      </c>
      <c r="H153" s="62">
        <v>78</v>
      </c>
      <c r="I153" s="36">
        <v>0</v>
      </c>
      <c r="J153" s="63">
        <v>0</v>
      </c>
      <c r="K153" s="64">
        <v>0.20999999999999999</v>
      </c>
      <c r="L153" s="65">
        <v>0</v>
      </c>
      <c r="M153" s="12"/>
      <c r="N153" s="2"/>
      <c r="O153" s="2"/>
      <c r="P153" s="2"/>
      <c r="Q153" s="42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57" t="s">
        <v>80</v>
      </c>
      <c r="C154" s="1"/>
      <c r="D154" s="1"/>
      <c r="E154" s="58" t="s">
        <v>233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82</v>
      </c>
      <c r="C155" s="1"/>
      <c r="D155" s="1"/>
      <c r="E155" s="58" t="s">
        <v>234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>
      <c r="A156" s="9"/>
      <c r="B156" s="57" t="s">
        <v>84</v>
      </c>
      <c r="C156" s="1"/>
      <c r="D156" s="1"/>
      <c r="E156" s="58" t="s">
        <v>235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thickBot="1">
      <c r="A157" s="9"/>
      <c r="B157" s="59" t="s">
        <v>86</v>
      </c>
      <c r="C157" s="31"/>
      <c r="D157" s="31"/>
      <c r="E157" s="60" t="s">
        <v>87</v>
      </c>
      <c r="F157" s="31"/>
      <c r="G157" s="31"/>
      <c r="H157" s="61"/>
      <c r="I157" s="31"/>
      <c r="J157" s="61"/>
      <c r="K157" s="31"/>
      <c r="L157" s="31"/>
      <c r="M157" s="12"/>
      <c r="N157" s="2"/>
      <c r="O157" s="2"/>
      <c r="P157" s="2"/>
      <c r="Q157" s="2"/>
    </row>
    <row r="158" thickTop="1">
      <c r="A158" s="9"/>
      <c r="B158" s="50">
        <v>25</v>
      </c>
      <c r="C158" s="51" t="s">
        <v>236</v>
      </c>
      <c r="D158" s="51" t="s">
        <v>7</v>
      </c>
      <c r="E158" s="51" t="s">
        <v>237</v>
      </c>
      <c r="F158" s="51" t="s">
        <v>7</v>
      </c>
      <c r="G158" s="52" t="s">
        <v>101</v>
      </c>
      <c r="H158" s="62">
        <v>52</v>
      </c>
      <c r="I158" s="36">
        <v>0</v>
      </c>
      <c r="J158" s="63">
        <v>0</v>
      </c>
      <c r="K158" s="64">
        <v>0.20999999999999999</v>
      </c>
      <c r="L158" s="65">
        <v>0</v>
      </c>
      <c r="M158" s="12"/>
      <c r="N158" s="2"/>
      <c r="O158" s="2"/>
      <c r="P158" s="2"/>
      <c r="Q158" s="42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57" t="s">
        <v>80</v>
      </c>
      <c r="C159" s="1"/>
      <c r="D159" s="1"/>
      <c r="E159" s="58" t="s">
        <v>228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82</v>
      </c>
      <c r="C160" s="1"/>
      <c r="D160" s="1"/>
      <c r="E160" s="58" t="s">
        <v>238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>
      <c r="A161" s="9"/>
      <c r="B161" s="57" t="s">
        <v>84</v>
      </c>
      <c r="C161" s="1"/>
      <c r="D161" s="1"/>
      <c r="E161" s="58" t="s">
        <v>239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thickBot="1">
      <c r="A162" s="9"/>
      <c r="B162" s="59" t="s">
        <v>86</v>
      </c>
      <c r="C162" s="31"/>
      <c r="D162" s="31"/>
      <c r="E162" s="60" t="s">
        <v>87</v>
      </c>
      <c r="F162" s="31"/>
      <c r="G162" s="31"/>
      <c r="H162" s="61"/>
      <c r="I162" s="31"/>
      <c r="J162" s="61"/>
      <c r="K162" s="31"/>
      <c r="L162" s="31"/>
      <c r="M162" s="12"/>
      <c r="N162" s="2"/>
      <c r="O162" s="2"/>
      <c r="P162" s="2"/>
      <c r="Q162" s="2"/>
    </row>
    <row r="163" thickTop="1">
      <c r="A163" s="9"/>
      <c r="B163" s="50">
        <v>26</v>
      </c>
      <c r="C163" s="51" t="s">
        <v>240</v>
      </c>
      <c r="D163" s="51" t="s">
        <v>7</v>
      </c>
      <c r="E163" s="51" t="s">
        <v>241</v>
      </c>
      <c r="F163" s="51" t="s">
        <v>7</v>
      </c>
      <c r="G163" s="52" t="s">
        <v>101</v>
      </c>
      <c r="H163" s="62">
        <v>6</v>
      </c>
      <c r="I163" s="36">
        <v>0</v>
      </c>
      <c r="J163" s="63">
        <v>0</v>
      </c>
      <c r="K163" s="64">
        <v>0.20999999999999999</v>
      </c>
      <c r="L163" s="65">
        <v>0</v>
      </c>
      <c r="M163" s="12"/>
      <c r="N163" s="2"/>
      <c r="O163" s="2"/>
      <c r="P163" s="2"/>
      <c r="Q163" s="42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57" t="s">
        <v>80</v>
      </c>
      <c r="C164" s="1"/>
      <c r="D164" s="1"/>
      <c r="E164" s="58" t="s">
        <v>242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82</v>
      </c>
      <c r="C165" s="1"/>
      <c r="D165" s="1"/>
      <c r="E165" s="58" t="s">
        <v>243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>
      <c r="A166" s="9"/>
      <c r="B166" s="57" t="s">
        <v>84</v>
      </c>
      <c r="C166" s="1"/>
      <c r="D166" s="1"/>
      <c r="E166" s="58" t="s">
        <v>235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>
      <c r="A167" s="9"/>
      <c r="B167" s="59" t="s">
        <v>86</v>
      </c>
      <c r="C167" s="31"/>
      <c r="D167" s="31"/>
      <c r="E167" s="60" t="s">
        <v>87</v>
      </c>
      <c r="F167" s="31"/>
      <c r="G167" s="31"/>
      <c r="H167" s="61"/>
      <c r="I167" s="31"/>
      <c r="J167" s="61"/>
      <c r="K167" s="31"/>
      <c r="L167" s="31"/>
      <c r="M167" s="12"/>
      <c r="N167" s="2"/>
      <c r="O167" s="2"/>
      <c r="P167" s="2"/>
      <c r="Q167" s="2"/>
    </row>
    <row r="168" thickTop="1">
      <c r="A168" s="9"/>
      <c r="B168" s="50">
        <v>27</v>
      </c>
      <c r="C168" s="51" t="s">
        <v>244</v>
      </c>
      <c r="D168" s="51" t="s">
        <v>7</v>
      </c>
      <c r="E168" s="51" t="s">
        <v>245</v>
      </c>
      <c r="F168" s="51" t="s">
        <v>7</v>
      </c>
      <c r="G168" s="52" t="s">
        <v>101</v>
      </c>
      <c r="H168" s="62">
        <v>20</v>
      </c>
      <c r="I168" s="36">
        <v>0</v>
      </c>
      <c r="J168" s="63">
        <v>0</v>
      </c>
      <c r="K168" s="64">
        <v>0.20999999999999999</v>
      </c>
      <c r="L168" s="65"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57" t="s">
        <v>80</v>
      </c>
      <c r="C169" s="1"/>
      <c r="D169" s="1"/>
      <c r="E169" s="58" t="s">
        <v>246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7" t="s">
        <v>82</v>
      </c>
      <c r="C170" s="1"/>
      <c r="D170" s="1"/>
      <c r="E170" s="58" t="s">
        <v>247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>
      <c r="A171" s="9"/>
      <c r="B171" s="57" t="s">
        <v>84</v>
      </c>
      <c r="C171" s="1"/>
      <c r="D171" s="1"/>
      <c r="E171" s="58" t="s">
        <v>248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thickBot="1">
      <c r="A172" s="9"/>
      <c r="B172" s="59" t="s">
        <v>86</v>
      </c>
      <c r="C172" s="31"/>
      <c r="D172" s="31"/>
      <c r="E172" s="60" t="s">
        <v>87</v>
      </c>
      <c r="F172" s="31"/>
      <c r="G172" s="31"/>
      <c r="H172" s="61"/>
      <c r="I172" s="31"/>
      <c r="J172" s="61"/>
      <c r="K172" s="31"/>
      <c r="L172" s="31"/>
      <c r="M172" s="12"/>
      <c r="N172" s="2"/>
      <c r="O172" s="2"/>
      <c r="P172" s="2"/>
      <c r="Q172" s="2"/>
    </row>
    <row r="173" thickTop="1">
      <c r="A173" s="9"/>
      <c r="B173" s="50">
        <v>28</v>
      </c>
      <c r="C173" s="51" t="s">
        <v>249</v>
      </c>
      <c r="D173" s="51" t="s">
        <v>7</v>
      </c>
      <c r="E173" s="51" t="s">
        <v>250</v>
      </c>
      <c r="F173" s="51" t="s">
        <v>7</v>
      </c>
      <c r="G173" s="52" t="s">
        <v>101</v>
      </c>
      <c r="H173" s="62">
        <v>13</v>
      </c>
      <c r="I173" s="36">
        <v>0</v>
      </c>
      <c r="J173" s="63">
        <v>0</v>
      </c>
      <c r="K173" s="64">
        <v>0.20999999999999999</v>
      </c>
      <c r="L173" s="65">
        <v>0</v>
      </c>
      <c r="M173" s="12"/>
      <c r="N173" s="2"/>
      <c r="O173" s="2"/>
      <c r="P173" s="2"/>
      <c r="Q173" s="42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57" t="s">
        <v>80</v>
      </c>
      <c r="C174" s="1"/>
      <c r="D174" s="1"/>
      <c r="E174" s="58" t="s">
        <v>242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>
      <c r="A175" s="9"/>
      <c r="B175" s="57" t="s">
        <v>82</v>
      </c>
      <c r="C175" s="1"/>
      <c r="D175" s="1"/>
      <c r="E175" s="58" t="s">
        <v>251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>
      <c r="A176" s="9"/>
      <c r="B176" s="57" t="s">
        <v>84</v>
      </c>
      <c r="C176" s="1"/>
      <c r="D176" s="1"/>
      <c r="E176" s="58" t="s">
        <v>252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thickBot="1">
      <c r="A177" s="9"/>
      <c r="B177" s="59" t="s">
        <v>86</v>
      </c>
      <c r="C177" s="31"/>
      <c r="D177" s="31"/>
      <c r="E177" s="60" t="s">
        <v>87</v>
      </c>
      <c r="F177" s="31"/>
      <c r="G177" s="31"/>
      <c r="H177" s="61"/>
      <c r="I177" s="31"/>
      <c r="J177" s="61"/>
      <c r="K177" s="31"/>
      <c r="L177" s="31"/>
      <c r="M177" s="12"/>
      <c r="N177" s="2"/>
      <c r="O177" s="2"/>
      <c r="P177" s="2"/>
      <c r="Q177" s="2"/>
    </row>
    <row r="178" thickTop="1">
      <c r="A178" s="9"/>
      <c r="B178" s="50">
        <v>29</v>
      </c>
      <c r="C178" s="51" t="s">
        <v>253</v>
      </c>
      <c r="D178" s="51" t="s">
        <v>7</v>
      </c>
      <c r="E178" s="51" t="s">
        <v>254</v>
      </c>
      <c r="F178" s="51" t="s">
        <v>7</v>
      </c>
      <c r="G178" s="52" t="s">
        <v>101</v>
      </c>
      <c r="H178" s="62">
        <v>1</v>
      </c>
      <c r="I178" s="36">
        <v>0</v>
      </c>
      <c r="J178" s="63">
        <v>0</v>
      </c>
      <c r="K178" s="64">
        <v>0.20999999999999999</v>
      </c>
      <c r="L178" s="65">
        <v>0</v>
      </c>
      <c r="M178" s="12"/>
      <c r="N178" s="2"/>
      <c r="O178" s="2"/>
      <c r="P178" s="2"/>
      <c r="Q178" s="42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57" t="s">
        <v>80</v>
      </c>
      <c r="C179" s="1"/>
      <c r="D179" s="1"/>
      <c r="E179" s="58" t="s">
        <v>255</v>
      </c>
      <c r="F179" s="1"/>
      <c r="G179" s="1"/>
      <c r="H179" s="49"/>
      <c r="I179" s="1"/>
      <c r="J179" s="49"/>
      <c r="K179" s="1"/>
      <c r="L179" s="1"/>
      <c r="M179" s="12"/>
      <c r="N179" s="2"/>
      <c r="O179" s="2"/>
      <c r="P179" s="2"/>
      <c r="Q179" s="2"/>
    </row>
    <row r="180">
      <c r="A180" s="9"/>
      <c r="B180" s="57" t="s">
        <v>82</v>
      </c>
      <c r="C180" s="1"/>
      <c r="D180" s="1"/>
      <c r="E180" s="58" t="s">
        <v>256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>
      <c r="A181" s="9"/>
      <c r="B181" s="57" t="s">
        <v>84</v>
      </c>
      <c r="C181" s="1"/>
      <c r="D181" s="1"/>
      <c r="E181" s="58" t="s">
        <v>257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thickBot="1">
      <c r="A182" s="9"/>
      <c r="B182" s="59" t="s">
        <v>86</v>
      </c>
      <c r="C182" s="31"/>
      <c r="D182" s="31"/>
      <c r="E182" s="60" t="s">
        <v>87</v>
      </c>
      <c r="F182" s="31"/>
      <c r="G182" s="31"/>
      <c r="H182" s="61"/>
      <c r="I182" s="31"/>
      <c r="J182" s="61"/>
      <c r="K182" s="31"/>
      <c r="L182" s="31"/>
      <c r="M182" s="12"/>
      <c r="N182" s="2"/>
      <c r="O182" s="2"/>
      <c r="P182" s="2"/>
      <c r="Q182" s="2"/>
    </row>
    <row r="183" thickTop="1">
      <c r="A183" s="9"/>
      <c r="B183" s="50">
        <v>30</v>
      </c>
      <c r="C183" s="51" t="s">
        <v>258</v>
      </c>
      <c r="D183" s="51" t="s">
        <v>7</v>
      </c>
      <c r="E183" s="51" t="s">
        <v>259</v>
      </c>
      <c r="F183" s="51" t="s">
        <v>7</v>
      </c>
      <c r="G183" s="52" t="s">
        <v>101</v>
      </c>
      <c r="H183" s="62">
        <v>6</v>
      </c>
      <c r="I183" s="36">
        <v>0</v>
      </c>
      <c r="J183" s="63">
        <v>0</v>
      </c>
      <c r="K183" s="64">
        <v>0.20999999999999999</v>
      </c>
      <c r="L183" s="65">
        <v>0</v>
      </c>
      <c r="M183" s="12"/>
      <c r="N183" s="2"/>
      <c r="O183" s="2"/>
      <c r="P183" s="2"/>
      <c r="Q183" s="42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7" t="s">
        <v>80</v>
      </c>
      <c r="C184" s="1"/>
      <c r="D184" s="1"/>
      <c r="E184" s="58" t="s">
        <v>228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>
      <c r="A185" s="9"/>
      <c r="B185" s="57" t="s">
        <v>82</v>
      </c>
      <c r="C185" s="1"/>
      <c r="D185" s="1"/>
      <c r="E185" s="58" t="s">
        <v>260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>
      <c r="A186" s="9"/>
      <c r="B186" s="57" t="s">
        <v>84</v>
      </c>
      <c r="C186" s="1"/>
      <c r="D186" s="1"/>
      <c r="E186" s="58" t="s">
        <v>261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thickBot="1">
      <c r="A187" s="9"/>
      <c r="B187" s="59" t="s">
        <v>86</v>
      </c>
      <c r="C187" s="31"/>
      <c r="D187" s="31"/>
      <c r="E187" s="60" t="s">
        <v>87</v>
      </c>
      <c r="F187" s="31"/>
      <c r="G187" s="31"/>
      <c r="H187" s="61"/>
      <c r="I187" s="31"/>
      <c r="J187" s="61"/>
      <c r="K187" s="31"/>
      <c r="L187" s="31"/>
      <c r="M187" s="12"/>
      <c r="N187" s="2"/>
      <c r="O187" s="2"/>
      <c r="P187" s="2"/>
      <c r="Q187" s="2"/>
    </row>
    <row r="188" thickTop="1">
      <c r="A188" s="9"/>
      <c r="B188" s="50">
        <v>31</v>
      </c>
      <c r="C188" s="51" t="s">
        <v>262</v>
      </c>
      <c r="D188" s="51" t="s">
        <v>7</v>
      </c>
      <c r="E188" s="51" t="s">
        <v>263</v>
      </c>
      <c r="F188" s="51" t="s">
        <v>7</v>
      </c>
      <c r="G188" s="52" t="s">
        <v>101</v>
      </c>
      <c r="H188" s="62">
        <v>2</v>
      </c>
      <c r="I188" s="36">
        <v>0</v>
      </c>
      <c r="J188" s="63">
        <v>0</v>
      </c>
      <c r="K188" s="64">
        <v>0.20999999999999999</v>
      </c>
      <c r="L188" s="65">
        <v>0</v>
      </c>
      <c r="M188" s="12"/>
      <c r="N188" s="2"/>
      <c r="O188" s="2"/>
      <c r="P188" s="2"/>
      <c r="Q188" s="42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57" t="s">
        <v>80</v>
      </c>
      <c r="C189" s="1"/>
      <c r="D189" s="1"/>
      <c r="E189" s="58" t="s">
        <v>242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>
      <c r="A190" s="9"/>
      <c r="B190" s="57" t="s">
        <v>82</v>
      </c>
      <c r="C190" s="1"/>
      <c r="D190" s="1"/>
      <c r="E190" s="58" t="s">
        <v>264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>
      <c r="A191" s="9"/>
      <c r="B191" s="57" t="s">
        <v>84</v>
      </c>
      <c r="C191" s="1"/>
      <c r="D191" s="1"/>
      <c r="E191" s="58" t="s">
        <v>252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thickBot="1">
      <c r="A192" s="9"/>
      <c r="B192" s="59" t="s">
        <v>86</v>
      </c>
      <c r="C192" s="31"/>
      <c r="D192" s="31"/>
      <c r="E192" s="60" t="s">
        <v>87</v>
      </c>
      <c r="F192" s="31"/>
      <c r="G192" s="31"/>
      <c r="H192" s="61"/>
      <c r="I192" s="31"/>
      <c r="J192" s="61"/>
      <c r="K192" s="31"/>
      <c r="L192" s="31"/>
      <c r="M192" s="12"/>
      <c r="N192" s="2"/>
      <c r="O192" s="2"/>
      <c r="P192" s="2"/>
      <c r="Q192" s="2"/>
    </row>
    <row r="193" thickTop="1">
      <c r="A193" s="9"/>
      <c r="B193" s="50">
        <v>32</v>
      </c>
      <c r="C193" s="51" t="s">
        <v>265</v>
      </c>
      <c r="D193" s="51" t="s">
        <v>7</v>
      </c>
      <c r="E193" s="51" t="s">
        <v>266</v>
      </c>
      <c r="F193" s="51" t="s">
        <v>7</v>
      </c>
      <c r="G193" s="52" t="s">
        <v>101</v>
      </c>
      <c r="H193" s="62">
        <v>6</v>
      </c>
      <c r="I193" s="36">
        <v>0</v>
      </c>
      <c r="J193" s="63">
        <v>0</v>
      </c>
      <c r="K193" s="64">
        <v>0.20999999999999999</v>
      </c>
      <c r="L193" s="65">
        <v>0</v>
      </c>
      <c r="M193" s="12"/>
      <c r="N193" s="2"/>
      <c r="O193" s="2"/>
      <c r="P193" s="2"/>
      <c r="Q193" s="42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57" t="s">
        <v>80</v>
      </c>
      <c r="C194" s="1"/>
      <c r="D194" s="1"/>
      <c r="E194" s="58" t="s">
        <v>228</v>
      </c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>
      <c r="A195" s="9"/>
      <c r="B195" s="57" t="s">
        <v>82</v>
      </c>
      <c r="C195" s="1"/>
      <c r="D195" s="1"/>
      <c r="E195" s="58" t="s">
        <v>260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>
      <c r="A196" s="9"/>
      <c r="B196" s="57" t="s">
        <v>84</v>
      </c>
      <c r="C196" s="1"/>
      <c r="D196" s="1"/>
      <c r="E196" s="58" t="s">
        <v>261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thickBot="1">
      <c r="A197" s="9"/>
      <c r="B197" s="59" t="s">
        <v>86</v>
      </c>
      <c r="C197" s="31"/>
      <c r="D197" s="31"/>
      <c r="E197" s="60" t="s">
        <v>87</v>
      </c>
      <c r="F197" s="31"/>
      <c r="G197" s="31"/>
      <c r="H197" s="61"/>
      <c r="I197" s="31"/>
      <c r="J197" s="61"/>
      <c r="K197" s="31"/>
      <c r="L197" s="31"/>
      <c r="M197" s="12"/>
      <c r="N197" s="2"/>
      <c r="O197" s="2"/>
      <c r="P197" s="2"/>
      <c r="Q197" s="2"/>
    </row>
    <row r="198" thickTop="1">
      <c r="A198" s="9"/>
      <c r="B198" s="50">
        <v>33</v>
      </c>
      <c r="C198" s="51" t="s">
        <v>267</v>
      </c>
      <c r="D198" s="51" t="s">
        <v>7</v>
      </c>
      <c r="E198" s="51" t="s">
        <v>268</v>
      </c>
      <c r="F198" s="51" t="s">
        <v>7</v>
      </c>
      <c r="G198" s="52" t="s">
        <v>101</v>
      </c>
      <c r="H198" s="62">
        <v>16</v>
      </c>
      <c r="I198" s="36">
        <v>0</v>
      </c>
      <c r="J198" s="63">
        <v>0</v>
      </c>
      <c r="K198" s="64">
        <v>0.20999999999999999</v>
      </c>
      <c r="L198" s="65"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7" t="s">
        <v>80</v>
      </c>
      <c r="C199" s="1"/>
      <c r="D199" s="1"/>
      <c r="E199" s="58" t="s">
        <v>242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82</v>
      </c>
      <c r="C200" s="1"/>
      <c r="D200" s="1"/>
      <c r="E200" s="58" t="s">
        <v>269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84</v>
      </c>
      <c r="C201" s="1"/>
      <c r="D201" s="1"/>
      <c r="E201" s="58" t="s">
        <v>270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>
      <c r="A202" s="9"/>
      <c r="B202" s="59" t="s">
        <v>86</v>
      </c>
      <c r="C202" s="31"/>
      <c r="D202" s="31"/>
      <c r="E202" s="60" t="s">
        <v>87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>
      <c r="A203" s="9"/>
      <c r="B203" s="50">
        <v>34</v>
      </c>
      <c r="C203" s="51" t="s">
        <v>271</v>
      </c>
      <c r="D203" s="51" t="s">
        <v>7</v>
      </c>
      <c r="E203" s="51" t="s">
        <v>272</v>
      </c>
      <c r="F203" s="51" t="s">
        <v>7</v>
      </c>
      <c r="G203" s="52" t="s">
        <v>101</v>
      </c>
      <c r="H203" s="62">
        <v>1</v>
      </c>
      <c r="I203" s="36">
        <v>0</v>
      </c>
      <c r="J203" s="63">
        <v>0</v>
      </c>
      <c r="K203" s="64">
        <v>0.20999999999999999</v>
      </c>
      <c r="L203" s="65"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7" t="s">
        <v>80</v>
      </c>
      <c r="C204" s="1"/>
      <c r="D204" s="1"/>
      <c r="E204" s="58" t="s">
        <v>255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82</v>
      </c>
      <c r="C205" s="1"/>
      <c r="D205" s="1"/>
      <c r="E205" s="58" t="s">
        <v>83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84</v>
      </c>
      <c r="C206" s="1"/>
      <c r="D206" s="1"/>
      <c r="E206" s="58" t="s">
        <v>273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>
      <c r="A207" s="9"/>
      <c r="B207" s="59" t="s">
        <v>86</v>
      </c>
      <c r="C207" s="31"/>
      <c r="D207" s="31"/>
      <c r="E207" s="60" t="s">
        <v>87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>
      <c r="A208" s="9"/>
      <c r="B208" s="50">
        <v>35</v>
      </c>
      <c r="C208" s="51" t="s">
        <v>274</v>
      </c>
      <c r="D208" s="51" t="s">
        <v>7</v>
      </c>
      <c r="E208" s="51" t="s">
        <v>275</v>
      </c>
      <c r="F208" s="51" t="s">
        <v>7</v>
      </c>
      <c r="G208" s="52" t="s">
        <v>131</v>
      </c>
      <c r="H208" s="62">
        <v>1374.2</v>
      </c>
      <c r="I208" s="36">
        <v>0</v>
      </c>
      <c r="J208" s="63">
        <v>0</v>
      </c>
      <c r="K208" s="64">
        <v>0.20999999999999999</v>
      </c>
      <c r="L208" s="65"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7" t="s">
        <v>80</v>
      </c>
      <c r="C209" s="1"/>
      <c r="D209" s="1"/>
      <c r="E209" s="58" t="s">
        <v>276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>
      <c r="A210" s="9"/>
      <c r="B210" s="57" t="s">
        <v>82</v>
      </c>
      <c r="C210" s="1"/>
      <c r="D210" s="1"/>
      <c r="E210" s="58" t="s">
        <v>277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84</v>
      </c>
      <c r="C211" s="1"/>
      <c r="D211" s="1"/>
      <c r="E211" s="58" t="s">
        <v>278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>
      <c r="A212" s="9"/>
      <c r="B212" s="59" t="s">
        <v>86</v>
      </c>
      <c r="C212" s="31"/>
      <c r="D212" s="31"/>
      <c r="E212" s="60" t="s">
        <v>87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>
      <c r="A213" s="9"/>
      <c r="B213" s="50">
        <v>36</v>
      </c>
      <c r="C213" s="51" t="s">
        <v>279</v>
      </c>
      <c r="D213" s="51" t="s">
        <v>7</v>
      </c>
      <c r="E213" s="51" t="s">
        <v>280</v>
      </c>
      <c r="F213" s="51" t="s">
        <v>7</v>
      </c>
      <c r="G213" s="52" t="s">
        <v>131</v>
      </c>
      <c r="H213" s="62">
        <v>1374.2</v>
      </c>
      <c r="I213" s="36">
        <v>0</v>
      </c>
      <c r="J213" s="63">
        <v>0</v>
      </c>
      <c r="K213" s="64">
        <v>0.20999999999999999</v>
      </c>
      <c r="L213" s="65"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>
      <c r="A214" s="9"/>
      <c r="B214" s="57" t="s">
        <v>80</v>
      </c>
      <c r="C214" s="1"/>
      <c r="D214" s="1"/>
      <c r="E214" s="58" t="s">
        <v>281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>
      <c r="A215" s="9"/>
      <c r="B215" s="57" t="s">
        <v>82</v>
      </c>
      <c r="C215" s="1"/>
      <c r="D215" s="1"/>
      <c r="E215" s="58" t="s">
        <v>277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7" t="s">
        <v>84</v>
      </c>
      <c r="C216" s="1"/>
      <c r="D216" s="1"/>
      <c r="E216" s="58" t="s">
        <v>278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thickBot="1">
      <c r="A217" s="9"/>
      <c r="B217" s="59" t="s">
        <v>86</v>
      </c>
      <c r="C217" s="31"/>
      <c r="D217" s="31"/>
      <c r="E217" s="60" t="s">
        <v>87</v>
      </c>
      <c r="F217" s="31"/>
      <c r="G217" s="31"/>
      <c r="H217" s="61"/>
      <c r="I217" s="31"/>
      <c r="J217" s="61"/>
      <c r="K217" s="31"/>
      <c r="L217" s="31"/>
      <c r="M217" s="12"/>
      <c r="N217" s="2"/>
      <c r="O217" s="2"/>
      <c r="P217" s="2"/>
      <c r="Q217" s="2"/>
    </row>
    <row r="218" thickTop="1">
      <c r="A218" s="9"/>
      <c r="B218" s="50">
        <v>37</v>
      </c>
      <c r="C218" s="51" t="s">
        <v>282</v>
      </c>
      <c r="D218" s="51" t="s">
        <v>7</v>
      </c>
      <c r="E218" s="51" t="s">
        <v>283</v>
      </c>
      <c r="F218" s="51" t="s">
        <v>7</v>
      </c>
      <c r="G218" s="52" t="s">
        <v>131</v>
      </c>
      <c r="H218" s="62">
        <v>502</v>
      </c>
      <c r="I218" s="36">
        <v>0</v>
      </c>
      <c r="J218" s="63">
        <v>0</v>
      </c>
      <c r="K218" s="64">
        <v>0.20999999999999999</v>
      </c>
      <c r="L218" s="65">
        <v>0</v>
      </c>
      <c r="M218" s="12"/>
      <c r="N218" s="2"/>
      <c r="O218" s="2"/>
      <c r="P218" s="2"/>
      <c r="Q218" s="42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57" t="s">
        <v>80</v>
      </c>
      <c r="C219" s="1"/>
      <c r="D219" s="1"/>
      <c r="E219" s="58" t="s">
        <v>284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>
      <c r="A220" s="9"/>
      <c r="B220" s="57" t="s">
        <v>82</v>
      </c>
      <c r="C220" s="1"/>
      <c r="D220" s="1"/>
      <c r="E220" s="58" t="s">
        <v>285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>
      <c r="A221" s="9"/>
      <c r="B221" s="57" t="s">
        <v>84</v>
      </c>
      <c r="C221" s="1"/>
      <c r="D221" s="1"/>
      <c r="E221" s="58" t="s">
        <v>286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thickBot="1">
      <c r="A222" s="9"/>
      <c r="B222" s="59" t="s">
        <v>86</v>
      </c>
      <c r="C222" s="31"/>
      <c r="D222" s="31"/>
      <c r="E222" s="60" t="s">
        <v>87</v>
      </c>
      <c r="F222" s="31"/>
      <c r="G222" s="31"/>
      <c r="H222" s="61"/>
      <c r="I222" s="31"/>
      <c r="J222" s="61"/>
      <c r="K222" s="31"/>
      <c r="L222" s="31"/>
      <c r="M222" s="12"/>
      <c r="N222" s="2"/>
      <c r="O222" s="2"/>
      <c r="P222" s="2"/>
      <c r="Q222" s="2"/>
    </row>
    <row r="223" thickTop="1">
      <c r="A223" s="9"/>
      <c r="B223" s="50">
        <v>38</v>
      </c>
      <c r="C223" s="51" t="s">
        <v>287</v>
      </c>
      <c r="D223" s="51" t="s">
        <v>7</v>
      </c>
      <c r="E223" s="51" t="s">
        <v>288</v>
      </c>
      <c r="F223" s="51" t="s">
        <v>7</v>
      </c>
      <c r="G223" s="52" t="s">
        <v>222</v>
      </c>
      <c r="H223" s="62">
        <v>221</v>
      </c>
      <c r="I223" s="36">
        <v>0</v>
      </c>
      <c r="J223" s="63">
        <v>0</v>
      </c>
      <c r="K223" s="64">
        <v>0.20999999999999999</v>
      </c>
      <c r="L223" s="65">
        <v>0</v>
      </c>
      <c r="M223" s="12"/>
      <c r="N223" s="2"/>
      <c r="O223" s="2"/>
      <c r="P223" s="2"/>
      <c r="Q223" s="42">
        <f>IF(ISNUMBER(K223),IF(H223&gt;0,IF(I223&gt;0,J223,0),0),0)</f>
        <v>0</v>
      </c>
      <c r="R223" s="27">
        <f>IF(ISNUMBER(K223)=FALSE,J223,0)</f>
        <v>0</v>
      </c>
    </row>
    <row r="224">
      <c r="A224" s="9"/>
      <c r="B224" s="57" t="s">
        <v>80</v>
      </c>
      <c r="C224" s="1"/>
      <c r="D224" s="1"/>
      <c r="E224" s="58" t="s">
        <v>289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>
      <c r="A225" s="9"/>
      <c r="B225" s="57" t="s">
        <v>82</v>
      </c>
      <c r="C225" s="1"/>
      <c r="D225" s="1"/>
      <c r="E225" s="58" t="s">
        <v>290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>
      <c r="A226" s="9"/>
      <c r="B226" s="57" t="s">
        <v>84</v>
      </c>
      <c r="C226" s="1"/>
      <c r="D226" s="1"/>
      <c r="E226" s="58" t="s">
        <v>291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thickBot="1">
      <c r="A227" s="9"/>
      <c r="B227" s="59" t="s">
        <v>86</v>
      </c>
      <c r="C227" s="31"/>
      <c r="D227" s="31"/>
      <c r="E227" s="60" t="s">
        <v>87</v>
      </c>
      <c r="F227" s="31"/>
      <c r="G227" s="31"/>
      <c r="H227" s="61"/>
      <c r="I227" s="31"/>
      <c r="J227" s="61"/>
      <c r="K227" s="31"/>
      <c r="L227" s="31"/>
      <c r="M227" s="12"/>
      <c r="N227" s="2"/>
      <c r="O227" s="2"/>
      <c r="P227" s="2"/>
      <c r="Q227" s="2"/>
    </row>
    <row r="228" thickTop="1">
      <c r="A228" s="9"/>
      <c r="B228" s="50">
        <v>39</v>
      </c>
      <c r="C228" s="51" t="s">
        <v>292</v>
      </c>
      <c r="D228" s="51" t="s">
        <v>7</v>
      </c>
      <c r="E228" s="51" t="s">
        <v>293</v>
      </c>
      <c r="F228" s="51" t="s">
        <v>7</v>
      </c>
      <c r="G228" s="52" t="s">
        <v>124</v>
      </c>
      <c r="H228" s="62">
        <v>1.153</v>
      </c>
      <c r="I228" s="36">
        <v>0</v>
      </c>
      <c r="J228" s="63">
        <v>0</v>
      </c>
      <c r="K228" s="64">
        <v>0.20999999999999999</v>
      </c>
      <c r="L228" s="65"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>
      <c r="A229" s="9"/>
      <c r="B229" s="57" t="s">
        <v>80</v>
      </c>
      <c r="C229" s="1"/>
      <c r="D229" s="1"/>
      <c r="E229" s="58" t="s">
        <v>294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>
      <c r="A230" s="9"/>
      <c r="B230" s="57" t="s">
        <v>82</v>
      </c>
      <c r="C230" s="1"/>
      <c r="D230" s="1"/>
      <c r="E230" s="58" t="s">
        <v>295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84</v>
      </c>
      <c r="C231" s="1"/>
      <c r="D231" s="1"/>
      <c r="E231" s="58" t="s">
        <v>296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thickBot="1">
      <c r="A232" s="9"/>
      <c r="B232" s="59" t="s">
        <v>86</v>
      </c>
      <c r="C232" s="31"/>
      <c r="D232" s="31"/>
      <c r="E232" s="60" t="s">
        <v>87</v>
      </c>
      <c r="F232" s="31"/>
      <c r="G232" s="31"/>
      <c r="H232" s="61"/>
      <c r="I232" s="31"/>
      <c r="J232" s="61"/>
      <c r="K232" s="31"/>
      <c r="L232" s="31"/>
      <c r="M232" s="12"/>
      <c r="N232" s="2"/>
      <c r="O232" s="2"/>
      <c r="P232" s="2"/>
      <c r="Q232" s="2"/>
    </row>
    <row r="233" thickTop="1">
      <c r="A233" s="9"/>
      <c r="B233" s="50">
        <v>40</v>
      </c>
      <c r="C233" s="51" t="s">
        <v>297</v>
      </c>
      <c r="D233" s="51" t="s">
        <v>7</v>
      </c>
      <c r="E233" s="51" t="s">
        <v>298</v>
      </c>
      <c r="F233" s="51" t="s">
        <v>7</v>
      </c>
      <c r="G233" s="52" t="s">
        <v>131</v>
      </c>
      <c r="H233" s="62">
        <v>13933</v>
      </c>
      <c r="I233" s="36">
        <v>0</v>
      </c>
      <c r="J233" s="63">
        <v>0</v>
      </c>
      <c r="K233" s="64">
        <v>0.20999999999999999</v>
      </c>
      <c r="L233" s="65">
        <v>0</v>
      </c>
      <c r="M233" s="12"/>
      <c r="N233" s="2"/>
      <c r="O233" s="2"/>
      <c r="P233" s="2"/>
      <c r="Q233" s="42">
        <f>IF(ISNUMBER(K233),IF(H233&gt;0,IF(I233&gt;0,J233,0),0),0)</f>
        <v>0</v>
      </c>
      <c r="R233" s="27">
        <f>IF(ISNUMBER(K233)=FALSE,J233,0)</f>
        <v>0</v>
      </c>
    </row>
    <row r="234">
      <c r="A234" s="9"/>
      <c r="B234" s="57" t="s">
        <v>80</v>
      </c>
      <c r="C234" s="1"/>
      <c r="D234" s="1"/>
      <c r="E234" s="58" t="s">
        <v>299</v>
      </c>
      <c r="F234" s="1"/>
      <c r="G234" s="1"/>
      <c r="H234" s="49"/>
      <c r="I234" s="1"/>
      <c r="J234" s="49"/>
      <c r="K234" s="1"/>
      <c r="L234" s="1"/>
      <c r="M234" s="12"/>
      <c r="N234" s="2"/>
      <c r="O234" s="2"/>
      <c r="P234" s="2"/>
      <c r="Q234" s="2"/>
    </row>
    <row r="235">
      <c r="A235" s="9"/>
      <c r="B235" s="57" t="s">
        <v>82</v>
      </c>
      <c r="C235" s="1"/>
      <c r="D235" s="1"/>
      <c r="E235" s="58" t="s">
        <v>300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84</v>
      </c>
      <c r="C236" s="1"/>
      <c r="D236" s="1"/>
      <c r="E236" s="58" t="s">
        <v>301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thickBot="1">
      <c r="A237" s="9"/>
      <c r="B237" s="59" t="s">
        <v>86</v>
      </c>
      <c r="C237" s="31"/>
      <c r="D237" s="31"/>
      <c r="E237" s="60" t="s">
        <v>87</v>
      </c>
      <c r="F237" s="31"/>
      <c r="G237" s="31"/>
      <c r="H237" s="61"/>
      <c r="I237" s="31"/>
      <c r="J237" s="61"/>
      <c r="K237" s="31"/>
      <c r="L237" s="31"/>
      <c r="M237" s="12"/>
      <c r="N237" s="2"/>
      <c r="O237" s="2"/>
      <c r="P237" s="2"/>
      <c r="Q237" s="2"/>
    </row>
    <row r="238" thickTop="1" thickBot="1" ht="25" customHeight="1">
      <c r="A238" s="9"/>
      <c r="B238" s="1"/>
      <c r="C238" s="66">
        <v>9</v>
      </c>
      <c r="D238" s="1"/>
      <c r="E238" s="66" t="s">
        <v>113</v>
      </c>
      <c r="F238" s="1"/>
      <c r="G238" s="67" t="s">
        <v>104</v>
      </c>
      <c r="H238" s="68">
        <v>0</v>
      </c>
      <c r="I238" s="67" t="s">
        <v>105</v>
      </c>
      <c r="J238" s="69">
        <f>(L238-H238)</f>
        <v>0</v>
      </c>
      <c r="K238" s="67" t="s">
        <v>106</v>
      </c>
      <c r="L238" s="70">
        <v>0</v>
      </c>
      <c r="M238" s="12"/>
      <c r="N238" s="2"/>
      <c r="O238" s="2"/>
      <c r="P238" s="2"/>
      <c r="Q238" s="42">
        <f>0+Q143+Q148+Q153+Q158+Q163+Q168+Q173+Q178+Q183+Q188+Q193+Q198+Q203+Q208+Q213+Q218+Q223+Q228+Q233</f>
        <v>0</v>
      </c>
      <c r="R238" s="27">
        <f>0+R143+R148+R153+R158+R163+R168+R173+R178+R183+R188+R193+R198+R203+R208+R213+R218+R223+R228+R233</f>
        <v>0</v>
      </c>
      <c r="S238" s="71">
        <f>Q238*(1+J238)+R238</f>
        <v>0</v>
      </c>
    </row>
    <row r="239" thickTop="1" thickBot="1" ht="25" customHeight="1">
      <c r="A239" s="9"/>
      <c r="B239" s="72"/>
      <c r="C239" s="72"/>
      <c r="D239" s="72"/>
      <c r="E239" s="72"/>
      <c r="F239" s="72"/>
      <c r="G239" s="73" t="s">
        <v>107</v>
      </c>
      <c r="H239" s="74">
        <v>0</v>
      </c>
      <c r="I239" s="73" t="s">
        <v>108</v>
      </c>
      <c r="J239" s="75">
        <v>0</v>
      </c>
      <c r="K239" s="73" t="s">
        <v>109</v>
      </c>
      <c r="L239" s="76">
        <v>0</v>
      </c>
      <c r="M239" s="12"/>
      <c r="N239" s="2"/>
      <c r="O239" s="2"/>
      <c r="P239" s="2"/>
      <c r="Q239" s="2"/>
    </row>
    <row r="240">
      <c r="A240" s="13"/>
      <c r="B240" s="4"/>
      <c r="C240" s="4"/>
      <c r="D240" s="4"/>
      <c r="E240" s="4"/>
      <c r="F240" s="4"/>
      <c r="G240" s="4"/>
      <c r="H240" s="77"/>
      <c r="I240" s="4"/>
      <c r="J240" s="77"/>
      <c r="K240" s="4"/>
      <c r="L240" s="4"/>
      <c r="M240" s="14"/>
      <c r="N240" s="2"/>
      <c r="O240" s="2"/>
      <c r="P240" s="2"/>
      <c r="Q240" s="2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"/>
      <c r="O241" s="2"/>
      <c r="P241" s="2"/>
      <c r="Q241" s="2"/>
    </row>
  </sheetData>
  <mergeCells count="18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21:D21"/>
    <mergeCell ref="B22:D22"/>
    <mergeCell ref="B23:D23"/>
    <mergeCell ref="B41:L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68:D68"/>
    <mergeCell ref="B69:D69"/>
    <mergeCell ref="B70:D70"/>
    <mergeCell ref="B71:D71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99:L99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42:L142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302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AVERAGE(J41,J69,J82,J90,J108,J146)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S41</f>
        <v>0</v>
      </c>
    </row>
    <row r="21">
      <c r="A21" s="9"/>
      <c r="B21" s="45">
        <v>1</v>
      </c>
      <c r="C21" s="1"/>
      <c r="D21" s="1"/>
      <c r="E21" s="46" t="s">
        <v>303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S69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S82</f>
        <v>0</v>
      </c>
    </row>
    <row r="23">
      <c r="A23" s="9"/>
      <c r="B23" s="45">
        <v>7</v>
      </c>
      <c r="C23" s="1"/>
      <c r="D23" s="1"/>
      <c r="E23" s="46" t="s">
        <v>305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S90</f>
        <v>0</v>
      </c>
    </row>
    <row r="24">
      <c r="A24" s="9"/>
      <c r="B24" s="45">
        <v>8</v>
      </c>
      <c r="C24" s="1"/>
      <c r="D24" s="1"/>
      <c r="E24" s="46" t="s">
        <v>306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S108</f>
        <v>0</v>
      </c>
    </row>
    <row r="25">
      <c r="A25" s="9"/>
      <c r="B25" s="45">
        <v>9</v>
      </c>
      <c r="C25" s="1"/>
      <c r="D25" s="1"/>
      <c r="E25" s="46" t="s">
        <v>113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S146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9"/>
      <c r="B29" s="43" t="s">
        <v>69</v>
      </c>
      <c r="C29" s="43" t="s">
        <v>65</v>
      </c>
      <c r="D29" s="43" t="s">
        <v>70</v>
      </c>
      <c r="E29" s="43" t="s">
        <v>66</v>
      </c>
      <c r="F29" s="43" t="s">
        <v>71</v>
      </c>
      <c r="G29" s="44" t="s">
        <v>72</v>
      </c>
      <c r="H29" s="22" t="s">
        <v>73</v>
      </c>
      <c r="I29" s="22" t="s">
        <v>74</v>
      </c>
      <c r="J29" s="22" t="s">
        <v>17</v>
      </c>
      <c r="K29" s="44" t="s">
        <v>75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8" t="s">
        <v>114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115</v>
      </c>
      <c r="D31" s="51" t="s">
        <v>307</v>
      </c>
      <c r="E31" s="51" t="s">
        <v>117</v>
      </c>
      <c r="F31" s="51" t="s">
        <v>7</v>
      </c>
      <c r="G31" s="52" t="s">
        <v>118</v>
      </c>
      <c r="H31" s="53">
        <v>80.108999999999995</v>
      </c>
      <c r="I31" s="25">
        <v>0</v>
      </c>
      <c r="J31" s="54">
        <v>0</v>
      </c>
      <c r="K31" s="55">
        <v>0.20999999999999999</v>
      </c>
      <c r="L31" s="56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308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309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310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2</v>
      </c>
      <c r="C36" s="51" t="s">
        <v>311</v>
      </c>
      <c r="D36" s="51"/>
      <c r="E36" s="51" t="s">
        <v>312</v>
      </c>
      <c r="F36" s="51" t="s">
        <v>7</v>
      </c>
      <c r="G36" s="52" t="s">
        <v>101</v>
      </c>
      <c r="H36" s="62">
        <v>1</v>
      </c>
      <c r="I36" s="36">
        <v>0</v>
      </c>
      <c r="J36" s="63">
        <v>0</v>
      </c>
      <c r="K36" s="64">
        <v>0.20999999999999999</v>
      </c>
      <c r="L36" s="65"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80</v>
      </c>
      <c r="C37" s="1"/>
      <c r="D37" s="1"/>
      <c r="E37" s="58" t="s">
        <v>313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82</v>
      </c>
      <c r="C38" s="1"/>
      <c r="D38" s="1"/>
      <c r="E38" s="58" t="s">
        <v>83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84</v>
      </c>
      <c r="C39" s="1"/>
      <c r="D39" s="1"/>
      <c r="E39" s="58" t="s">
        <v>95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86</v>
      </c>
      <c r="C40" s="31"/>
      <c r="D40" s="31"/>
      <c r="E40" s="60" t="s">
        <v>87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6">
        <v>0</v>
      </c>
      <c r="D41" s="1"/>
      <c r="E41" s="66" t="s">
        <v>20</v>
      </c>
      <c r="F41" s="1"/>
      <c r="G41" s="67" t="s">
        <v>104</v>
      </c>
      <c r="H41" s="68">
        <v>0</v>
      </c>
      <c r="I41" s="67" t="s">
        <v>105</v>
      </c>
      <c r="J41" s="69">
        <f>(L41-H41)</f>
        <v>0</v>
      </c>
      <c r="K41" s="67" t="s">
        <v>106</v>
      </c>
      <c r="L41" s="70">
        <v>0</v>
      </c>
      <c r="M41" s="12"/>
      <c r="N41" s="2"/>
      <c r="O41" s="2"/>
      <c r="P41" s="2"/>
      <c r="Q41" s="42">
        <f>0+Q31+Q36</f>
        <v>0</v>
      </c>
      <c r="R41" s="27">
        <f>0+R31+R36</f>
        <v>0</v>
      </c>
      <c r="S41" s="71">
        <f>Q41*(1+J41)+R41</f>
        <v>0</v>
      </c>
    </row>
    <row r="42" thickTop="1" thickBot="1" ht="25" customHeight="1">
      <c r="A42" s="9"/>
      <c r="B42" s="72"/>
      <c r="C42" s="72"/>
      <c r="D42" s="72"/>
      <c r="E42" s="72"/>
      <c r="F42" s="72"/>
      <c r="G42" s="73" t="s">
        <v>107</v>
      </c>
      <c r="H42" s="74">
        <v>0</v>
      </c>
      <c r="I42" s="73" t="s">
        <v>108</v>
      </c>
      <c r="J42" s="75">
        <v>0</v>
      </c>
      <c r="K42" s="73" t="s">
        <v>109</v>
      </c>
      <c r="L42" s="76">
        <v>0</v>
      </c>
      <c r="M42" s="12"/>
      <c r="N42" s="2"/>
      <c r="O42" s="2"/>
      <c r="P42" s="2"/>
      <c r="Q42" s="2"/>
    </row>
    <row r="43" ht="40" customHeight="1">
      <c r="A43" s="9"/>
      <c r="B43" s="80" t="s">
        <v>314</v>
      </c>
      <c r="C43" s="1"/>
      <c r="D43" s="1"/>
      <c r="E43" s="1"/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0">
        <v>3</v>
      </c>
      <c r="C44" s="51" t="s">
        <v>145</v>
      </c>
      <c r="D44" s="51" t="s">
        <v>7</v>
      </c>
      <c r="E44" s="51" t="s">
        <v>146</v>
      </c>
      <c r="F44" s="51" t="s">
        <v>7</v>
      </c>
      <c r="G44" s="52" t="s">
        <v>124</v>
      </c>
      <c r="H44" s="53">
        <v>3</v>
      </c>
      <c r="I44" s="25">
        <v>0</v>
      </c>
      <c r="J44" s="54">
        <v>0</v>
      </c>
      <c r="K44" s="55">
        <v>0.20999999999999999</v>
      </c>
      <c r="L44" s="56"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>
      <c r="A45" s="9"/>
      <c r="B45" s="57" t="s">
        <v>80</v>
      </c>
      <c r="C45" s="1"/>
      <c r="D45" s="1"/>
      <c r="E45" s="58" t="s">
        <v>315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82</v>
      </c>
      <c r="C46" s="1"/>
      <c r="D46" s="1"/>
      <c r="E46" s="58" t="s">
        <v>316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84</v>
      </c>
      <c r="C47" s="1"/>
      <c r="D47" s="1"/>
      <c r="E47" s="58" t="s">
        <v>149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thickBot="1">
      <c r="A48" s="9"/>
      <c r="B48" s="59" t="s">
        <v>86</v>
      </c>
      <c r="C48" s="31"/>
      <c r="D48" s="31"/>
      <c r="E48" s="60" t="s">
        <v>87</v>
      </c>
      <c r="F48" s="31"/>
      <c r="G48" s="31"/>
      <c r="H48" s="61"/>
      <c r="I48" s="31"/>
      <c r="J48" s="61"/>
      <c r="K48" s="31"/>
      <c r="L48" s="31"/>
      <c r="M48" s="12"/>
      <c r="N48" s="2"/>
      <c r="O48" s="2"/>
      <c r="P48" s="2"/>
      <c r="Q48" s="2"/>
    </row>
    <row r="49" thickTop="1">
      <c r="A49" s="9"/>
      <c r="B49" s="50">
        <v>4</v>
      </c>
      <c r="C49" s="51" t="s">
        <v>317</v>
      </c>
      <c r="D49" s="51" t="s">
        <v>7</v>
      </c>
      <c r="E49" s="51" t="s">
        <v>318</v>
      </c>
      <c r="F49" s="51" t="s">
        <v>7</v>
      </c>
      <c r="G49" s="52" t="s">
        <v>222</v>
      </c>
      <c r="H49" s="62">
        <v>43</v>
      </c>
      <c r="I49" s="36">
        <v>0</v>
      </c>
      <c r="J49" s="63">
        <v>0</v>
      </c>
      <c r="K49" s="64">
        <v>0.20999999999999999</v>
      </c>
      <c r="L49" s="65"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>
      <c r="A50" s="9"/>
      <c r="B50" s="57" t="s">
        <v>80</v>
      </c>
      <c r="C50" s="1"/>
      <c r="D50" s="1"/>
      <c r="E50" s="58" t="s">
        <v>319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82</v>
      </c>
      <c r="C51" s="1"/>
      <c r="D51" s="1"/>
      <c r="E51" s="58" t="s">
        <v>320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84</v>
      </c>
      <c r="C52" s="1"/>
      <c r="D52" s="1"/>
      <c r="E52" s="58" t="s">
        <v>321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>
      <c r="A53" s="9"/>
      <c r="B53" s="59" t="s">
        <v>86</v>
      </c>
      <c r="C53" s="31"/>
      <c r="D53" s="31"/>
      <c r="E53" s="60" t="s">
        <v>87</v>
      </c>
      <c r="F53" s="31"/>
      <c r="G53" s="31"/>
      <c r="H53" s="61"/>
      <c r="I53" s="31"/>
      <c r="J53" s="61"/>
      <c r="K53" s="31"/>
      <c r="L53" s="31"/>
      <c r="M53" s="12"/>
      <c r="N53" s="2"/>
      <c r="O53" s="2"/>
      <c r="P53" s="2"/>
      <c r="Q53" s="2"/>
    </row>
    <row r="54" thickTop="1">
      <c r="A54" s="9"/>
      <c r="B54" s="50">
        <v>5</v>
      </c>
      <c r="C54" s="51" t="s">
        <v>163</v>
      </c>
      <c r="D54" s="51" t="s">
        <v>7</v>
      </c>
      <c r="E54" s="51" t="s">
        <v>164</v>
      </c>
      <c r="F54" s="51" t="s">
        <v>7</v>
      </c>
      <c r="G54" s="52" t="s">
        <v>124</v>
      </c>
      <c r="H54" s="62">
        <v>3</v>
      </c>
      <c r="I54" s="36">
        <v>0</v>
      </c>
      <c r="J54" s="63">
        <v>0</v>
      </c>
      <c r="K54" s="64">
        <v>0.20999999999999999</v>
      </c>
      <c r="L54" s="65"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7" t="s">
        <v>80</v>
      </c>
      <c r="C55" s="1"/>
      <c r="D55" s="1"/>
      <c r="E55" s="58" t="s">
        <v>322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82</v>
      </c>
      <c r="C56" s="1"/>
      <c r="D56" s="1"/>
      <c r="E56" s="58" t="s">
        <v>316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84</v>
      </c>
      <c r="C57" s="1"/>
      <c r="D57" s="1"/>
      <c r="E57" s="58" t="s">
        <v>167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>
      <c r="A58" s="9"/>
      <c r="B58" s="59" t="s">
        <v>86</v>
      </c>
      <c r="C58" s="31"/>
      <c r="D58" s="31"/>
      <c r="E58" s="60" t="s">
        <v>87</v>
      </c>
      <c r="F58" s="31"/>
      <c r="G58" s="31"/>
      <c r="H58" s="61"/>
      <c r="I58" s="31"/>
      <c r="J58" s="61"/>
      <c r="K58" s="31"/>
      <c r="L58" s="31"/>
      <c r="M58" s="12"/>
      <c r="N58" s="2"/>
      <c r="O58" s="2"/>
      <c r="P58" s="2"/>
      <c r="Q58" s="2"/>
    </row>
    <row r="59" thickTop="1">
      <c r="A59" s="9"/>
      <c r="B59" s="50">
        <v>6</v>
      </c>
      <c r="C59" s="51" t="s">
        <v>323</v>
      </c>
      <c r="D59" s="51" t="s">
        <v>7</v>
      </c>
      <c r="E59" s="51" t="s">
        <v>324</v>
      </c>
      <c r="F59" s="51" t="s">
        <v>7</v>
      </c>
      <c r="G59" s="52" t="s">
        <v>124</v>
      </c>
      <c r="H59" s="62">
        <v>3</v>
      </c>
      <c r="I59" s="36">
        <v>0</v>
      </c>
      <c r="J59" s="63">
        <v>0</v>
      </c>
      <c r="K59" s="64">
        <v>0.20999999999999999</v>
      </c>
      <c r="L59" s="65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325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326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327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7</v>
      </c>
      <c r="C64" s="51" t="s">
        <v>328</v>
      </c>
      <c r="D64" s="51" t="s">
        <v>7</v>
      </c>
      <c r="E64" s="51" t="s">
        <v>329</v>
      </c>
      <c r="F64" s="51" t="s">
        <v>7</v>
      </c>
      <c r="G64" s="52" t="s">
        <v>131</v>
      </c>
      <c r="H64" s="62">
        <v>12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7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330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331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 thickBot="1" ht="25" customHeight="1">
      <c r="A69" s="9"/>
      <c r="B69" s="1"/>
      <c r="C69" s="66">
        <v>1</v>
      </c>
      <c r="D69" s="1"/>
      <c r="E69" s="66" t="s">
        <v>303</v>
      </c>
      <c r="F69" s="1"/>
      <c r="G69" s="67" t="s">
        <v>104</v>
      </c>
      <c r="H69" s="68">
        <v>0</v>
      </c>
      <c r="I69" s="67" t="s">
        <v>105</v>
      </c>
      <c r="J69" s="69">
        <f>(L69-H69)</f>
        <v>0</v>
      </c>
      <c r="K69" s="67" t="s">
        <v>106</v>
      </c>
      <c r="L69" s="70">
        <v>0</v>
      </c>
      <c r="M69" s="12"/>
      <c r="N69" s="2"/>
      <c r="O69" s="2"/>
      <c r="P69" s="2"/>
      <c r="Q69" s="42">
        <f>0+Q44+Q49+Q54+Q59+Q64</f>
        <v>0</v>
      </c>
      <c r="R69" s="27">
        <f>0+R44+R49+R54+R59+R64</f>
        <v>0</v>
      </c>
      <c r="S69" s="71">
        <f>Q69*(1+J69)+R69</f>
        <v>0</v>
      </c>
    </row>
    <row r="70" thickTop="1" thickBot="1" ht="25" customHeight="1">
      <c r="A70" s="9"/>
      <c r="B70" s="72"/>
      <c r="C70" s="72"/>
      <c r="D70" s="72"/>
      <c r="E70" s="72"/>
      <c r="F70" s="72"/>
      <c r="G70" s="73" t="s">
        <v>107</v>
      </c>
      <c r="H70" s="74">
        <v>0</v>
      </c>
      <c r="I70" s="73" t="s">
        <v>108</v>
      </c>
      <c r="J70" s="75">
        <v>0</v>
      </c>
      <c r="K70" s="73" t="s">
        <v>109</v>
      </c>
      <c r="L70" s="76">
        <v>0</v>
      </c>
      <c r="M70" s="12"/>
      <c r="N70" s="2"/>
      <c r="O70" s="2"/>
      <c r="P70" s="2"/>
      <c r="Q70" s="2"/>
    </row>
    <row r="71" ht="40" customHeight="1">
      <c r="A71" s="9"/>
      <c r="B71" s="80" t="s">
        <v>332</v>
      </c>
      <c r="C71" s="1"/>
      <c r="D71" s="1"/>
      <c r="E71" s="1"/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0">
        <v>8</v>
      </c>
      <c r="C72" s="51" t="s">
        <v>333</v>
      </c>
      <c r="D72" s="51" t="s">
        <v>7</v>
      </c>
      <c r="E72" s="51" t="s">
        <v>334</v>
      </c>
      <c r="F72" s="51" t="s">
        <v>7</v>
      </c>
      <c r="G72" s="52" t="s">
        <v>124</v>
      </c>
      <c r="H72" s="53">
        <v>5.6950000000000003</v>
      </c>
      <c r="I72" s="25">
        <v>0</v>
      </c>
      <c r="J72" s="54">
        <v>0</v>
      </c>
      <c r="K72" s="55">
        <v>0.20999999999999999</v>
      </c>
      <c r="L72" s="56"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7" t="s">
        <v>80</v>
      </c>
      <c r="C73" s="1"/>
      <c r="D73" s="1"/>
      <c r="E73" s="58" t="s">
        <v>335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82</v>
      </c>
      <c r="C74" s="1"/>
      <c r="D74" s="1"/>
      <c r="E74" s="58" t="s">
        <v>336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84</v>
      </c>
      <c r="C75" s="1"/>
      <c r="D75" s="1"/>
      <c r="E75" s="58" t="s">
        <v>337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>
      <c r="A76" s="9"/>
      <c r="B76" s="59" t="s">
        <v>86</v>
      </c>
      <c r="C76" s="31"/>
      <c r="D76" s="31"/>
      <c r="E76" s="60" t="s">
        <v>87</v>
      </c>
      <c r="F76" s="31"/>
      <c r="G76" s="31"/>
      <c r="H76" s="61"/>
      <c r="I76" s="31"/>
      <c r="J76" s="61"/>
      <c r="K76" s="31"/>
      <c r="L76" s="31"/>
      <c r="M76" s="12"/>
      <c r="N76" s="2"/>
      <c r="O76" s="2"/>
      <c r="P76" s="2"/>
      <c r="Q76" s="2"/>
    </row>
    <row r="77" thickTop="1">
      <c r="A77" s="9"/>
      <c r="B77" s="50">
        <v>9</v>
      </c>
      <c r="C77" s="51" t="s">
        <v>338</v>
      </c>
      <c r="D77" s="51" t="s">
        <v>7</v>
      </c>
      <c r="E77" s="51" t="s">
        <v>339</v>
      </c>
      <c r="F77" s="51" t="s">
        <v>7</v>
      </c>
      <c r="G77" s="52" t="s">
        <v>124</v>
      </c>
      <c r="H77" s="62">
        <v>1.9259999999999999</v>
      </c>
      <c r="I77" s="36">
        <v>0</v>
      </c>
      <c r="J77" s="63">
        <v>0</v>
      </c>
      <c r="K77" s="64">
        <v>0.20999999999999999</v>
      </c>
      <c r="L77" s="65"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>
      <c r="A78" s="9"/>
      <c r="B78" s="57" t="s">
        <v>80</v>
      </c>
      <c r="C78" s="1"/>
      <c r="D78" s="1"/>
      <c r="E78" s="58" t="s">
        <v>340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82</v>
      </c>
      <c r="C79" s="1"/>
      <c r="D79" s="1"/>
      <c r="E79" s="58" t="s">
        <v>341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84</v>
      </c>
      <c r="C80" s="1"/>
      <c r="D80" s="1"/>
      <c r="E80" s="58" t="s">
        <v>342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thickBot="1">
      <c r="A81" s="9"/>
      <c r="B81" s="59" t="s">
        <v>86</v>
      </c>
      <c r="C81" s="31"/>
      <c r="D81" s="31"/>
      <c r="E81" s="60" t="s">
        <v>87</v>
      </c>
      <c r="F81" s="31"/>
      <c r="G81" s="31"/>
      <c r="H81" s="61"/>
      <c r="I81" s="31"/>
      <c r="J81" s="61"/>
      <c r="K81" s="31"/>
      <c r="L81" s="31"/>
      <c r="M81" s="12"/>
      <c r="N81" s="2"/>
      <c r="O81" s="2"/>
      <c r="P81" s="2"/>
      <c r="Q81" s="2"/>
    </row>
    <row r="82" thickTop="1" thickBot="1" ht="25" customHeight="1">
      <c r="A82" s="9"/>
      <c r="B82" s="1"/>
      <c r="C82" s="66">
        <v>4</v>
      </c>
      <c r="D82" s="1"/>
      <c r="E82" s="66" t="s">
        <v>304</v>
      </c>
      <c r="F82" s="1"/>
      <c r="G82" s="67" t="s">
        <v>104</v>
      </c>
      <c r="H82" s="68">
        <v>0</v>
      </c>
      <c r="I82" s="67" t="s">
        <v>105</v>
      </c>
      <c r="J82" s="69">
        <f>(L82-H82)</f>
        <v>0</v>
      </c>
      <c r="K82" s="67" t="s">
        <v>106</v>
      </c>
      <c r="L82" s="70">
        <v>0</v>
      </c>
      <c r="M82" s="12"/>
      <c r="N82" s="2"/>
      <c r="O82" s="2"/>
      <c r="P82" s="2"/>
      <c r="Q82" s="42">
        <f>0+Q72+Q77</f>
        <v>0</v>
      </c>
      <c r="R82" s="27">
        <f>0+R72+R77</f>
        <v>0</v>
      </c>
      <c r="S82" s="71">
        <f>Q82*(1+J82)+R82</f>
        <v>0</v>
      </c>
    </row>
    <row r="83" thickTop="1" thickBot="1" ht="25" customHeight="1">
      <c r="A83" s="9"/>
      <c r="B83" s="72"/>
      <c r="C83" s="72"/>
      <c r="D83" s="72"/>
      <c r="E83" s="72"/>
      <c r="F83" s="72"/>
      <c r="G83" s="73" t="s">
        <v>107</v>
      </c>
      <c r="H83" s="74">
        <v>0</v>
      </c>
      <c r="I83" s="73" t="s">
        <v>108</v>
      </c>
      <c r="J83" s="75">
        <v>0</v>
      </c>
      <c r="K83" s="73" t="s">
        <v>109</v>
      </c>
      <c r="L83" s="76">
        <v>0</v>
      </c>
      <c r="M83" s="12"/>
      <c r="N83" s="2"/>
      <c r="O83" s="2"/>
      <c r="P83" s="2"/>
      <c r="Q83" s="2"/>
    </row>
    <row r="84" ht="40" customHeight="1">
      <c r="A84" s="9"/>
      <c r="B84" s="80" t="s">
        <v>343</v>
      </c>
      <c r="C84" s="1"/>
      <c r="D84" s="1"/>
      <c r="E84" s="1"/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>
      <c r="A85" s="9"/>
      <c r="B85" s="50">
        <v>10</v>
      </c>
      <c r="C85" s="51" t="s">
        <v>344</v>
      </c>
      <c r="D85" s="51" t="s">
        <v>7</v>
      </c>
      <c r="E85" s="51" t="s">
        <v>345</v>
      </c>
      <c r="F85" s="51" t="s">
        <v>7</v>
      </c>
      <c r="G85" s="52" t="s">
        <v>131</v>
      </c>
      <c r="H85" s="53">
        <v>40</v>
      </c>
      <c r="I85" s="25">
        <v>0</v>
      </c>
      <c r="J85" s="54">
        <v>0</v>
      </c>
      <c r="K85" s="55">
        <v>0.20999999999999999</v>
      </c>
      <c r="L85" s="56"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7" t="s">
        <v>80</v>
      </c>
      <c r="C86" s="1"/>
      <c r="D86" s="1"/>
      <c r="E86" s="58" t="s">
        <v>346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82</v>
      </c>
      <c r="C87" s="1"/>
      <c r="D87" s="1"/>
      <c r="E87" s="58" t="s">
        <v>347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84</v>
      </c>
      <c r="C88" s="1"/>
      <c r="D88" s="1"/>
      <c r="E88" s="58" t="s">
        <v>348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>
      <c r="A89" s="9"/>
      <c r="B89" s="59" t="s">
        <v>86</v>
      </c>
      <c r="C89" s="31"/>
      <c r="D89" s="31"/>
      <c r="E89" s="60" t="s">
        <v>87</v>
      </c>
      <c r="F89" s="31"/>
      <c r="G89" s="31"/>
      <c r="H89" s="61"/>
      <c r="I89" s="31"/>
      <c r="J89" s="61"/>
      <c r="K89" s="31"/>
      <c r="L89" s="31"/>
      <c r="M89" s="12"/>
      <c r="N89" s="2"/>
      <c r="O89" s="2"/>
      <c r="P89" s="2"/>
      <c r="Q89" s="2"/>
    </row>
    <row r="90" thickTop="1" thickBot="1" ht="25" customHeight="1">
      <c r="A90" s="9"/>
      <c r="B90" s="1"/>
      <c r="C90" s="66">
        <v>7</v>
      </c>
      <c r="D90" s="1"/>
      <c r="E90" s="66" t="s">
        <v>305</v>
      </c>
      <c r="F90" s="1"/>
      <c r="G90" s="67" t="s">
        <v>104</v>
      </c>
      <c r="H90" s="68">
        <v>0</v>
      </c>
      <c r="I90" s="67" t="s">
        <v>105</v>
      </c>
      <c r="J90" s="69">
        <f>(L90-H90)</f>
        <v>0</v>
      </c>
      <c r="K90" s="67" t="s">
        <v>106</v>
      </c>
      <c r="L90" s="70">
        <v>0</v>
      </c>
      <c r="M90" s="12"/>
      <c r="N90" s="2"/>
      <c r="O90" s="2"/>
      <c r="P90" s="2"/>
      <c r="Q90" s="42">
        <f>0+Q85</f>
        <v>0</v>
      </c>
      <c r="R90" s="27">
        <f>0+R85</f>
        <v>0</v>
      </c>
      <c r="S90" s="71">
        <f>Q90*(1+J90)+R90</f>
        <v>0</v>
      </c>
    </row>
    <row r="91" thickTop="1" thickBot="1" ht="25" customHeight="1">
      <c r="A91" s="9"/>
      <c r="B91" s="72"/>
      <c r="C91" s="72"/>
      <c r="D91" s="72"/>
      <c r="E91" s="72"/>
      <c r="F91" s="72"/>
      <c r="G91" s="73" t="s">
        <v>107</v>
      </c>
      <c r="H91" s="74">
        <v>0</v>
      </c>
      <c r="I91" s="73" t="s">
        <v>108</v>
      </c>
      <c r="J91" s="75">
        <v>0</v>
      </c>
      <c r="K91" s="73" t="s">
        <v>109</v>
      </c>
      <c r="L91" s="76">
        <v>0</v>
      </c>
      <c r="M91" s="12"/>
      <c r="N91" s="2"/>
      <c r="O91" s="2"/>
      <c r="P91" s="2"/>
      <c r="Q91" s="2"/>
    </row>
    <row r="92" ht="40" customHeight="1">
      <c r="A92" s="9"/>
      <c r="B92" s="80" t="s">
        <v>349</v>
      </c>
      <c r="C92" s="1"/>
      <c r="D92" s="1"/>
      <c r="E92" s="1"/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0">
        <v>11</v>
      </c>
      <c r="C93" s="51" t="s">
        <v>350</v>
      </c>
      <c r="D93" s="51" t="s">
        <v>7</v>
      </c>
      <c r="E93" s="51" t="s">
        <v>351</v>
      </c>
      <c r="F93" s="51" t="s">
        <v>7</v>
      </c>
      <c r="G93" s="52" t="s">
        <v>101</v>
      </c>
      <c r="H93" s="53">
        <v>1</v>
      </c>
      <c r="I93" s="25">
        <v>0</v>
      </c>
      <c r="J93" s="54">
        <v>0</v>
      </c>
      <c r="K93" s="55">
        <v>0.20999999999999999</v>
      </c>
      <c r="L93" s="56">
        <v>0</v>
      </c>
      <c r="M93" s="12"/>
      <c r="N93" s="2"/>
      <c r="O93" s="2"/>
      <c r="P93" s="2"/>
      <c r="Q93" s="42">
        <f>IF(ISNUMBER(K93),IF(H93&gt;0,IF(I93&gt;0,J93,0),0),0)</f>
        <v>0</v>
      </c>
      <c r="R93" s="27">
        <f>IF(ISNUMBER(K93)=FALSE,J93,0)</f>
        <v>0</v>
      </c>
    </row>
    <row r="94">
      <c r="A94" s="9"/>
      <c r="B94" s="57" t="s">
        <v>80</v>
      </c>
      <c r="C94" s="1"/>
      <c r="D94" s="1"/>
      <c r="E94" s="58" t="s">
        <v>352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>
      <c r="A95" s="9"/>
      <c r="B95" s="57" t="s">
        <v>82</v>
      </c>
      <c r="C95" s="1"/>
      <c r="D95" s="1"/>
      <c r="E95" s="58" t="s">
        <v>83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84</v>
      </c>
      <c r="C96" s="1"/>
      <c r="D96" s="1"/>
      <c r="E96" s="58" t="s">
        <v>353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thickBot="1">
      <c r="A97" s="9"/>
      <c r="B97" s="59" t="s">
        <v>86</v>
      </c>
      <c r="C97" s="31"/>
      <c r="D97" s="31"/>
      <c r="E97" s="60" t="s">
        <v>87</v>
      </c>
      <c r="F97" s="31"/>
      <c r="G97" s="31"/>
      <c r="H97" s="61"/>
      <c r="I97" s="31"/>
      <c r="J97" s="61"/>
      <c r="K97" s="31"/>
      <c r="L97" s="31"/>
      <c r="M97" s="12"/>
      <c r="N97" s="2"/>
      <c r="O97" s="2"/>
      <c r="P97" s="2"/>
      <c r="Q97" s="2"/>
    </row>
    <row r="98" thickTop="1">
      <c r="A98" s="9"/>
      <c r="B98" s="50">
        <v>12</v>
      </c>
      <c r="C98" s="51" t="s">
        <v>354</v>
      </c>
      <c r="D98" s="51" t="s">
        <v>7</v>
      </c>
      <c r="E98" s="51" t="s">
        <v>355</v>
      </c>
      <c r="F98" s="51" t="s">
        <v>7</v>
      </c>
      <c r="G98" s="52" t="s">
        <v>124</v>
      </c>
      <c r="H98" s="62">
        <v>1.0649999999999999</v>
      </c>
      <c r="I98" s="36">
        <v>0</v>
      </c>
      <c r="J98" s="63">
        <v>0</v>
      </c>
      <c r="K98" s="64">
        <v>0.20999999999999999</v>
      </c>
      <c r="L98" s="65">
        <v>0</v>
      </c>
      <c r="M98" s="12"/>
      <c r="N98" s="2"/>
      <c r="O98" s="2"/>
      <c r="P98" s="2"/>
      <c r="Q98" s="42">
        <f>IF(ISNUMBER(K98),IF(H98&gt;0,IF(I98&gt;0,J98,0),0),0)</f>
        <v>0</v>
      </c>
      <c r="R98" s="27">
        <f>IF(ISNUMBER(K98)=FALSE,J98,0)</f>
        <v>0</v>
      </c>
    </row>
    <row r="99">
      <c r="A99" s="9"/>
      <c r="B99" s="57" t="s">
        <v>80</v>
      </c>
      <c r="C99" s="1"/>
      <c r="D99" s="1"/>
      <c r="E99" s="58" t="s">
        <v>356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>
      <c r="A100" s="9"/>
      <c r="B100" s="57" t="s">
        <v>82</v>
      </c>
      <c r="C100" s="1"/>
      <c r="D100" s="1"/>
      <c r="E100" s="58" t="s">
        <v>357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84</v>
      </c>
      <c r="C101" s="1"/>
      <c r="D101" s="1"/>
      <c r="E101" s="58" t="s">
        <v>358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thickBot="1">
      <c r="A102" s="9"/>
      <c r="B102" s="59" t="s">
        <v>86</v>
      </c>
      <c r="C102" s="31"/>
      <c r="D102" s="31"/>
      <c r="E102" s="60" t="s">
        <v>87</v>
      </c>
      <c r="F102" s="31"/>
      <c r="G102" s="31"/>
      <c r="H102" s="61"/>
      <c r="I102" s="31"/>
      <c r="J102" s="61"/>
      <c r="K102" s="31"/>
      <c r="L102" s="31"/>
      <c r="M102" s="12"/>
      <c r="N102" s="2"/>
      <c r="O102" s="2"/>
      <c r="P102" s="2"/>
      <c r="Q102" s="2"/>
    </row>
    <row r="103" thickTop="1">
      <c r="A103" s="9"/>
      <c r="B103" s="50">
        <v>13</v>
      </c>
      <c r="C103" s="51" t="s">
        <v>359</v>
      </c>
      <c r="D103" s="51" t="s">
        <v>7</v>
      </c>
      <c r="E103" s="51" t="s">
        <v>360</v>
      </c>
      <c r="F103" s="51" t="s">
        <v>7</v>
      </c>
      <c r="G103" s="52" t="s">
        <v>222</v>
      </c>
      <c r="H103" s="62">
        <v>43</v>
      </c>
      <c r="I103" s="36">
        <v>0</v>
      </c>
      <c r="J103" s="63">
        <v>0</v>
      </c>
      <c r="K103" s="64">
        <v>0.20999999999999999</v>
      </c>
      <c r="L103" s="65">
        <v>0</v>
      </c>
      <c r="M103" s="12"/>
      <c r="N103" s="2"/>
      <c r="O103" s="2"/>
      <c r="P103" s="2"/>
      <c r="Q103" s="42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7" t="s">
        <v>80</v>
      </c>
      <c r="C104" s="1"/>
      <c r="D104" s="1"/>
      <c r="E104" s="58" t="s">
        <v>361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>
      <c r="A105" s="9"/>
      <c r="B105" s="57" t="s">
        <v>82</v>
      </c>
      <c r="C105" s="1"/>
      <c r="D105" s="1"/>
      <c r="E105" s="58" t="s">
        <v>320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84</v>
      </c>
      <c r="C106" s="1"/>
      <c r="D106" s="1"/>
      <c r="E106" s="58" t="s">
        <v>362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thickBot="1">
      <c r="A107" s="9"/>
      <c r="B107" s="59" t="s">
        <v>86</v>
      </c>
      <c r="C107" s="31"/>
      <c r="D107" s="31"/>
      <c r="E107" s="60" t="s">
        <v>87</v>
      </c>
      <c r="F107" s="31"/>
      <c r="G107" s="31"/>
      <c r="H107" s="61"/>
      <c r="I107" s="31"/>
      <c r="J107" s="61"/>
      <c r="K107" s="31"/>
      <c r="L107" s="31"/>
      <c r="M107" s="12"/>
      <c r="N107" s="2"/>
      <c r="O107" s="2"/>
      <c r="P107" s="2"/>
      <c r="Q107" s="2"/>
    </row>
    <row r="108" thickTop="1" thickBot="1" ht="25" customHeight="1">
      <c r="A108" s="9"/>
      <c r="B108" s="1"/>
      <c r="C108" s="66">
        <v>8</v>
      </c>
      <c r="D108" s="1"/>
      <c r="E108" s="66" t="s">
        <v>306</v>
      </c>
      <c r="F108" s="1"/>
      <c r="G108" s="67" t="s">
        <v>104</v>
      </c>
      <c r="H108" s="68">
        <v>0</v>
      </c>
      <c r="I108" s="67" t="s">
        <v>105</v>
      </c>
      <c r="J108" s="69">
        <f>(L108-H108)</f>
        <v>0</v>
      </c>
      <c r="K108" s="67" t="s">
        <v>106</v>
      </c>
      <c r="L108" s="70">
        <v>0</v>
      </c>
      <c r="M108" s="12"/>
      <c r="N108" s="2"/>
      <c r="O108" s="2"/>
      <c r="P108" s="2"/>
      <c r="Q108" s="42">
        <f>0+Q93+Q98+Q103</f>
        <v>0</v>
      </c>
      <c r="R108" s="27">
        <f>0+R93+R98+R103</f>
        <v>0</v>
      </c>
      <c r="S108" s="71">
        <f>Q108*(1+J108)+R108</f>
        <v>0</v>
      </c>
    </row>
    <row r="109" thickTop="1" thickBot="1" ht="25" customHeight="1">
      <c r="A109" s="9"/>
      <c r="B109" s="72"/>
      <c r="C109" s="72"/>
      <c r="D109" s="72"/>
      <c r="E109" s="72"/>
      <c r="F109" s="72"/>
      <c r="G109" s="73" t="s">
        <v>107</v>
      </c>
      <c r="H109" s="74">
        <v>0</v>
      </c>
      <c r="I109" s="73" t="s">
        <v>108</v>
      </c>
      <c r="J109" s="75">
        <v>0</v>
      </c>
      <c r="K109" s="73" t="s">
        <v>109</v>
      </c>
      <c r="L109" s="76">
        <v>0</v>
      </c>
      <c r="M109" s="12"/>
      <c r="N109" s="2"/>
      <c r="O109" s="2"/>
      <c r="P109" s="2"/>
      <c r="Q109" s="2"/>
    </row>
    <row r="110" ht="40" customHeight="1">
      <c r="A110" s="9"/>
      <c r="B110" s="80" t="s">
        <v>219</v>
      </c>
      <c r="C110" s="1"/>
      <c r="D110" s="1"/>
      <c r="E110" s="1"/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0">
        <v>14</v>
      </c>
      <c r="C111" s="51" t="s">
        <v>363</v>
      </c>
      <c r="D111" s="51" t="s">
        <v>7</v>
      </c>
      <c r="E111" s="51" t="s">
        <v>364</v>
      </c>
      <c r="F111" s="51" t="s">
        <v>7</v>
      </c>
      <c r="G111" s="52" t="s">
        <v>222</v>
      </c>
      <c r="H111" s="53">
        <v>5.4000000000000004</v>
      </c>
      <c r="I111" s="25">
        <v>0</v>
      </c>
      <c r="J111" s="54">
        <v>0</v>
      </c>
      <c r="K111" s="55">
        <v>0.20999999999999999</v>
      </c>
      <c r="L111" s="56"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57" t="s">
        <v>80</v>
      </c>
      <c r="C112" s="1"/>
      <c r="D112" s="1"/>
      <c r="E112" s="58" t="s">
        <v>365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7" t="s">
        <v>82</v>
      </c>
      <c r="C113" s="1"/>
      <c r="D113" s="1"/>
      <c r="E113" s="58" t="s">
        <v>366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84</v>
      </c>
      <c r="C114" s="1"/>
      <c r="D114" s="1"/>
      <c r="E114" s="58" t="s">
        <v>367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thickBot="1">
      <c r="A115" s="9"/>
      <c r="B115" s="59" t="s">
        <v>86</v>
      </c>
      <c r="C115" s="31"/>
      <c r="D115" s="31"/>
      <c r="E115" s="60" t="s">
        <v>87</v>
      </c>
      <c r="F115" s="31"/>
      <c r="G115" s="31"/>
      <c r="H115" s="61"/>
      <c r="I115" s="31"/>
      <c r="J115" s="61"/>
      <c r="K115" s="31"/>
      <c r="L115" s="31"/>
      <c r="M115" s="12"/>
      <c r="N115" s="2"/>
      <c r="O115" s="2"/>
      <c r="P115" s="2"/>
      <c r="Q115" s="2"/>
    </row>
    <row r="116" thickTop="1">
      <c r="A116" s="9"/>
      <c r="B116" s="50">
        <v>15</v>
      </c>
      <c r="C116" s="51" t="s">
        <v>368</v>
      </c>
      <c r="D116" s="51" t="s">
        <v>7</v>
      </c>
      <c r="E116" s="51" t="s">
        <v>369</v>
      </c>
      <c r="F116" s="51" t="s">
        <v>7</v>
      </c>
      <c r="G116" s="52" t="s">
        <v>222</v>
      </c>
      <c r="H116" s="62">
        <v>6</v>
      </c>
      <c r="I116" s="36">
        <v>0</v>
      </c>
      <c r="J116" s="63">
        <v>0</v>
      </c>
      <c r="K116" s="64">
        <v>0.20999999999999999</v>
      </c>
      <c r="L116" s="65">
        <v>0</v>
      </c>
      <c r="M116" s="12"/>
      <c r="N116" s="2"/>
      <c r="O116" s="2"/>
      <c r="P116" s="2"/>
      <c r="Q116" s="42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57" t="s">
        <v>80</v>
      </c>
      <c r="C117" s="1"/>
      <c r="D117" s="1"/>
      <c r="E117" s="58" t="s">
        <v>370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>
      <c r="A118" s="9"/>
      <c r="B118" s="57" t="s">
        <v>82</v>
      </c>
      <c r="C118" s="1"/>
      <c r="D118" s="1"/>
      <c r="E118" s="58" t="s">
        <v>371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>
      <c r="A119" s="9"/>
      <c r="B119" s="57" t="s">
        <v>84</v>
      </c>
      <c r="C119" s="1"/>
      <c r="D119" s="1"/>
      <c r="E119" s="58" t="s">
        <v>372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thickBot="1">
      <c r="A120" s="9"/>
      <c r="B120" s="59" t="s">
        <v>86</v>
      </c>
      <c r="C120" s="31"/>
      <c r="D120" s="31"/>
      <c r="E120" s="60" t="s">
        <v>87</v>
      </c>
      <c r="F120" s="31"/>
      <c r="G120" s="31"/>
      <c r="H120" s="61"/>
      <c r="I120" s="31"/>
      <c r="J120" s="61"/>
      <c r="K120" s="31"/>
      <c r="L120" s="31"/>
      <c r="M120" s="12"/>
      <c r="N120" s="2"/>
      <c r="O120" s="2"/>
      <c r="P120" s="2"/>
      <c r="Q120" s="2"/>
    </row>
    <row r="121" thickTop="1">
      <c r="A121" s="9"/>
      <c r="B121" s="50">
        <v>16</v>
      </c>
      <c r="C121" s="51" t="s">
        <v>373</v>
      </c>
      <c r="D121" s="51" t="s">
        <v>7</v>
      </c>
      <c r="E121" s="51" t="s">
        <v>374</v>
      </c>
      <c r="F121" s="51" t="s">
        <v>7</v>
      </c>
      <c r="G121" s="52" t="s">
        <v>101</v>
      </c>
      <c r="H121" s="62">
        <v>1</v>
      </c>
      <c r="I121" s="36">
        <v>0</v>
      </c>
      <c r="J121" s="63">
        <v>0</v>
      </c>
      <c r="K121" s="64">
        <v>0.20999999999999999</v>
      </c>
      <c r="L121" s="65">
        <v>0</v>
      </c>
      <c r="M121" s="12"/>
      <c r="N121" s="2"/>
      <c r="O121" s="2"/>
      <c r="P121" s="2"/>
      <c r="Q121" s="42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7" t="s">
        <v>80</v>
      </c>
      <c r="C122" s="1"/>
      <c r="D122" s="1"/>
      <c r="E122" s="58" t="s">
        <v>375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82</v>
      </c>
      <c r="C123" s="1"/>
      <c r="D123" s="1"/>
      <c r="E123" s="58" t="s">
        <v>83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84</v>
      </c>
      <c r="C124" s="1"/>
      <c r="D124" s="1"/>
      <c r="E124" s="58" t="s">
        <v>376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thickBot="1">
      <c r="A125" s="9"/>
      <c r="B125" s="59" t="s">
        <v>86</v>
      </c>
      <c r="C125" s="31"/>
      <c r="D125" s="31"/>
      <c r="E125" s="60" t="s">
        <v>87</v>
      </c>
      <c r="F125" s="31"/>
      <c r="G125" s="31"/>
      <c r="H125" s="61"/>
      <c r="I125" s="31"/>
      <c r="J125" s="61"/>
      <c r="K125" s="31"/>
      <c r="L125" s="31"/>
      <c r="M125" s="12"/>
      <c r="N125" s="2"/>
      <c r="O125" s="2"/>
      <c r="P125" s="2"/>
      <c r="Q125" s="2"/>
    </row>
    <row r="126" thickTop="1">
      <c r="A126" s="9"/>
      <c r="B126" s="50">
        <v>17</v>
      </c>
      <c r="C126" s="51" t="s">
        <v>377</v>
      </c>
      <c r="D126" s="51" t="s">
        <v>7</v>
      </c>
      <c r="E126" s="51" t="s">
        <v>378</v>
      </c>
      <c r="F126" s="51" t="s">
        <v>7</v>
      </c>
      <c r="G126" s="52" t="s">
        <v>222</v>
      </c>
      <c r="H126" s="62">
        <v>1.5</v>
      </c>
      <c r="I126" s="36">
        <v>0</v>
      </c>
      <c r="J126" s="63">
        <v>0</v>
      </c>
      <c r="K126" s="64">
        <v>0.20999999999999999</v>
      </c>
      <c r="L126" s="65">
        <v>0</v>
      </c>
      <c r="M126" s="12"/>
      <c r="N126" s="2"/>
      <c r="O126" s="2"/>
      <c r="P126" s="2"/>
      <c r="Q126" s="42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57" t="s">
        <v>80</v>
      </c>
      <c r="C127" s="1"/>
      <c r="D127" s="1"/>
      <c r="E127" s="58" t="s">
        <v>379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82</v>
      </c>
      <c r="C128" s="1"/>
      <c r="D128" s="1"/>
      <c r="E128" s="58" t="s">
        <v>380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84</v>
      </c>
      <c r="C129" s="1"/>
      <c r="D129" s="1"/>
      <c r="E129" s="58" t="s">
        <v>381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thickBot="1">
      <c r="A130" s="9"/>
      <c r="B130" s="59" t="s">
        <v>86</v>
      </c>
      <c r="C130" s="31"/>
      <c r="D130" s="31"/>
      <c r="E130" s="60" t="s">
        <v>87</v>
      </c>
      <c r="F130" s="31"/>
      <c r="G130" s="31"/>
      <c r="H130" s="61"/>
      <c r="I130" s="31"/>
      <c r="J130" s="61"/>
      <c r="K130" s="31"/>
      <c r="L130" s="31"/>
      <c r="M130" s="12"/>
      <c r="N130" s="2"/>
      <c r="O130" s="2"/>
      <c r="P130" s="2"/>
      <c r="Q130" s="2"/>
    </row>
    <row r="131" thickTop="1">
      <c r="A131" s="9"/>
      <c r="B131" s="50">
        <v>18</v>
      </c>
      <c r="C131" s="51" t="s">
        <v>382</v>
      </c>
      <c r="D131" s="51" t="s">
        <v>7</v>
      </c>
      <c r="E131" s="51" t="s">
        <v>383</v>
      </c>
      <c r="F131" s="51" t="s">
        <v>7</v>
      </c>
      <c r="G131" s="52" t="s">
        <v>131</v>
      </c>
      <c r="H131" s="62">
        <v>20.399999999999999</v>
      </c>
      <c r="I131" s="36">
        <v>0</v>
      </c>
      <c r="J131" s="63">
        <v>0</v>
      </c>
      <c r="K131" s="64">
        <v>0.20999999999999999</v>
      </c>
      <c r="L131" s="65">
        <v>0</v>
      </c>
      <c r="M131" s="12"/>
      <c r="N131" s="2"/>
      <c r="O131" s="2"/>
      <c r="P131" s="2"/>
      <c r="Q131" s="42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57" t="s">
        <v>80</v>
      </c>
      <c r="C132" s="1"/>
      <c r="D132" s="1"/>
      <c r="E132" s="58" t="s">
        <v>384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>
      <c r="A133" s="9"/>
      <c r="B133" s="57" t="s">
        <v>82</v>
      </c>
      <c r="C133" s="1"/>
      <c r="D133" s="1"/>
      <c r="E133" s="58" t="s">
        <v>385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84</v>
      </c>
      <c r="C134" s="1"/>
      <c r="D134" s="1"/>
      <c r="E134" s="58" t="s">
        <v>386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thickBot="1">
      <c r="A135" s="9"/>
      <c r="B135" s="59" t="s">
        <v>86</v>
      </c>
      <c r="C135" s="31"/>
      <c r="D135" s="31"/>
      <c r="E135" s="60" t="s">
        <v>87</v>
      </c>
      <c r="F135" s="31"/>
      <c r="G135" s="31"/>
      <c r="H135" s="61"/>
      <c r="I135" s="31"/>
      <c r="J135" s="61"/>
      <c r="K135" s="31"/>
      <c r="L135" s="31"/>
      <c r="M135" s="12"/>
      <c r="N135" s="2"/>
      <c r="O135" s="2"/>
      <c r="P135" s="2"/>
      <c r="Q135" s="2"/>
    </row>
    <row r="136" thickTop="1">
      <c r="A136" s="9"/>
      <c r="B136" s="50">
        <v>19</v>
      </c>
      <c r="C136" s="51" t="s">
        <v>387</v>
      </c>
      <c r="D136" s="51" t="s">
        <v>7</v>
      </c>
      <c r="E136" s="51" t="s">
        <v>388</v>
      </c>
      <c r="F136" s="51" t="s">
        <v>7</v>
      </c>
      <c r="G136" s="52" t="s">
        <v>131</v>
      </c>
      <c r="H136" s="62">
        <v>10</v>
      </c>
      <c r="I136" s="36">
        <v>0</v>
      </c>
      <c r="J136" s="63">
        <v>0</v>
      </c>
      <c r="K136" s="64">
        <v>0.20999999999999999</v>
      </c>
      <c r="L136" s="65">
        <v>0</v>
      </c>
      <c r="M136" s="12"/>
      <c r="N136" s="2"/>
      <c r="O136" s="2"/>
      <c r="P136" s="2"/>
      <c r="Q136" s="42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57" t="s">
        <v>80</v>
      </c>
      <c r="C137" s="1"/>
      <c r="D137" s="1"/>
      <c r="E137" s="58" t="s">
        <v>389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82</v>
      </c>
      <c r="C138" s="1"/>
      <c r="D138" s="1"/>
      <c r="E138" s="58" t="s">
        <v>390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84</v>
      </c>
      <c r="C139" s="1"/>
      <c r="D139" s="1"/>
      <c r="E139" s="58" t="s">
        <v>301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>
      <c r="A140" s="9"/>
      <c r="B140" s="59" t="s">
        <v>86</v>
      </c>
      <c r="C140" s="31"/>
      <c r="D140" s="31"/>
      <c r="E140" s="60" t="s">
        <v>87</v>
      </c>
      <c r="F140" s="31"/>
      <c r="G140" s="31"/>
      <c r="H140" s="61"/>
      <c r="I140" s="31"/>
      <c r="J140" s="61"/>
      <c r="K140" s="31"/>
      <c r="L140" s="31"/>
      <c r="M140" s="12"/>
      <c r="N140" s="2"/>
      <c r="O140" s="2"/>
      <c r="P140" s="2"/>
      <c r="Q140" s="2"/>
    </row>
    <row r="141" thickTop="1">
      <c r="A141" s="9"/>
      <c r="B141" s="50">
        <v>20</v>
      </c>
      <c r="C141" s="51" t="s">
        <v>391</v>
      </c>
      <c r="D141" s="51" t="s">
        <v>7</v>
      </c>
      <c r="E141" s="51" t="s">
        <v>392</v>
      </c>
      <c r="F141" s="51" t="s">
        <v>7</v>
      </c>
      <c r="G141" s="52" t="s">
        <v>124</v>
      </c>
      <c r="H141" s="62">
        <v>34.829999999999998</v>
      </c>
      <c r="I141" s="36">
        <v>0</v>
      </c>
      <c r="J141" s="63">
        <v>0</v>
      </c>
      <c r="K141" s="64">
        <v>0.20999999999999999</v>
      </c>
      <c r="L141" s="65"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57" t="s">
        <v>80</v>
      </c>
      <c r="C142" s="1"/>
      <c r="D142" s="1"/>
      <c r="E142" s="58" t="s">
        <v>393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82</v>
      </c>
      <c r="C143" s="1"/>
      <c r="D143" s="1"/>
      <c r="E143" s="58" t="s">
        <v>394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84</v>
      </c>
      <c r="C144" s="1"/>
      <c r="D144" s="1"/>
      <c r="E144" s="58" t="s">
        <v>395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thickBot="1">
      <c r="A145" s="9"/>
      <c r="B145" s="59" t="s">
        <v>86</v>
      </c>
      <c r="C145" s="31"/>
      <c r="D145" s="31"/>
      <c r="E145" s="60" t="s">
        <v>87</v>
      </c>
      <c r="F145" s="31"/>
      <c r="G145" s="31"/>
      <c r="H145" s="61"/>
      <c r="I145" s="31"/>
      <c r="J145" s="61"/>
      <c r="K145" s="31"/>
      <c r="L145" s="31"/>
      <c r="M145" s="12"/>
      <c r="N145" s="2"/>
      <c r="O145" s="2"/>
      <c r="P145" s="2"/>
      <c r="Q145" s="2"/>
    </row>
    <row r="146" thickTop="1" thickBot="1" ht="25" customHeight="1">
      <c r="A146" s="9"/>
      <c r="B146" s="1"/>
      <c r="C146" s="66">
        <v>9</v>
      </c>
      <c r="D146" s="1"/>
      <c r="E146" s="66" t="s">
        <v>113</v>
      </c>
      <c r="F146" s="1"/>
      <c r="G146" s="67" t="s">
        <v>104</v>
      </c>
      <c r="H146" s="68">
        <v>0</v>
      </c>
      <c r="I146" s="67" t="s">
        <v>105</v>
      </c>
      <c r="J146" s="69">
        <f>(L146-H146)</f>
        <v>0</v>
      </c>
      <c r="K146" s="67" t="s">
        <v>106</v>
      </c>
      <c r="L146" s="70">
        <v>0</v>
      </c>
      <c r="M146" s="12"/>
      <c r="N146" s="2"/>
      <c r="O146" s="2"/>
      <c r="P146" s="2"/>
      <c r="Q146" s="42">
        <f>0+Q111+Q116+Q121+Q126+Q131+Q136+Q141</f>
        <v>0</v>
      </c>
      <c r="R146" s="27">
        <f>0+R111+R116+R121+R126+R131+R136+R141</f>
        <v>0</v>
      </c>
      <c r="S146" s="71">
        <f>Q146*(1+J146)+R146</f>
        <v>0</v>
      </c>
    </row>
    <row r="147" thickTop="1" thickBot="1" ht="25" customHeight="1">
      <c r="A147" s="9"/>
      <c r="B147" s="72"/>
      <c r="C147" s="72"/>
      <c r="D147" s="72"/>
      <c r="E147" s="72"/>
      <c r="F147" s="72"/>
      <c r="G147" s="73" t="s">
        <v>107</v>
      </c>
      <c r="H147" s="74">
        <v>0</v>
      </c>
      <c r="I147" s="73" t="s">
        <v>108</v>
      </c>
      <c r="J147" s="75">
        <v>0</v>
      </c>
      <c r="K147" s="73" t="s">
        <v>109</v>
      </c>
      <c r="L147" s="76">
        <v>0</v>
      </c>
      <c r="M147" s="12"/>
      <c r="N147" s="2"/>
      <c r="O147" s="2"/>
      <c r="P147" s="2"/>
      <c r="Q147" s="2"/>
    </row>
    <row r="148">
      <c r="A148" s="13"/>
      <c r="B148" s="4"/>
      <c r="C148" s="4"/>
      <c r="D148" s="4"/>
      <c r="E148" s="4"/>
      <c r="F148" s="4"/>
      <c r="G148" s="4"/>
      <c r="H148" s="77"/>
      <c r="I148" s="4"/>
      <c r="J148" s="77"/>
      <c r="K148" s="4"/>
      <c r="L148" s="4"/>
      <c r="M148" s="14"/>
      <c r="N148" s="2"/>
      <c r="O148" s="2"/>
      <c r="P148" s="2"/>
      <c r="Q148" s="2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"/>
      <c r="O149" s="2"/>
      <c r="P149" s="2"/>
      <c r="Q149" s="2"/>
    </row>
  </sheetData>
  <mergeCells count="105"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43:L43"/>
    <mergeCell ref="B22:D22"/>
    <mergeCell ref="B23:D23"/>
    <mergeCell ref="B24:D24"/>
    <mergeCell ref="B25:D25"/>
    <mergeCell ref="B71:L71"/>
    <mergeCell ref="B73:D73"/>
    <mergeCell ref="B74:D74"/>
    <mergeCell ref="B75:D75"/>
    <mergeCell ref="B76:D76"/>
    <mergeCell ref="B78:D78"/>
    <mergeCell ref="B79:D79"/>
    <mergeCell ref="B80:D80"/>
    <mergeCell ref="B81:D81"/>
    <mergeCell ref="B84:L84"/>
    <mergeCell ref="B86:D86"/>
    <mergeCell ref="B87:D87"/>
    <mergeCell ref="B88:D88"/>
    <mergeCell ref="B89:D89"/>
    <mergeCell ref="B92:L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10:L11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396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IF(SUM(K20:K24)&gt;0,ROUND(SUM(S20:S24)/SUM(K20:K24)-1,8),0)</f>
        <v>0</v>
      </c>
      <c r="R11" s="27">
        <f>AVERAGE(J35,J48,J56,J69,J87)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S35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S48</f>
        <v>0</v>
      </c>
    </row>
    <row r="22">
      <c r="A22" s="9"/>
      <c r="B22" s="45">
        <v>4</v>
      </c>
      <c r="C22" s="1"/>
      <c r="D22" s="1"/>
      <c r="E22" s="46" t="s">
        <v>397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S56</f>
        <v>0</v>
      </c>
    </row>
    <row r="23">
      <c r="A23" s="9"/>
      <c r="B23" s="45">
        <v>8</v>
      </c>
      <c r="C23" s="1"/>
      <c r="D23" s="1"/>
      <c r="E23" s="46" t="s">
        <v>306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S69</f>
        <v>0</v>
      </c>
    </row>
    <row r="24">
      <c r="A24" s="9"/>
      <c r="B24" s="45">
        <v>9</v>
      </c>
      <c r="C24" s="1"/>
      <c r="D24" s="1"/>
      <c r="E24" s="46" t="s">
        <v>113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S87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1"/>
      <c r="N25" s="2"/>
      <c r="O25" s="2"/>
      <c r="P25" s="2"/>
      <c r="Q25" s="2"/>
    </row>
    <row r="26" ht="14" customHeight="1">
      <c r="A26" s="4"/>
      <c r="B26" s="37" t="s">
        <v>68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8"/>
      <c r="N27" s="2"/>
      <c r="O27" s="2"/>
      <c r="P27" s="2"/>
      <c r="Q27" s="2"/>
    </row>
    <row r="28" ht="18" customHeight="1">
      <c r="A28" s="9"/>
      <c r="B28" s="43" t="s">
        <v>69</v>
      </c>
      <c r="C28" s="43" t="s">
        <v>65</v>
      </c>
      <c r="D28" s="43" t="s">
        <v>70</v>
      </c>
      <c r="E28" s="43" t="s">
        <v>66</v>
      </c>
      <c r="F28" s="43" t="s">
        <v>71</v>
      </c>
      <c r="G28" s="44" t="s">
        <v>72</v>
      </c>
      <c r="H28" s="22" t="s">
        <v>73</v>
      </c>
      <c r="I28" s="22" t="s">
        <v>74</v>
      </c>
      <c r="J28" s="22" t="s">
        <v>17</v>
      </c>
      <c r="K28" s="44" t="s">
        <v>75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8" t="s">
        <v>114</v>
      </c>
      <c r="C29" s="1"/>
      <c r="D29" s="1"/>
      <c r="E29" s="1"/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>
      <c r="A30" s="9"/>
      <c r="B30" s="50">
        <v>1</v>
      </c>
      <c r="C30" s="51" t="s">
        <v>311</v>
      </c>
      <c r="D30" s="51"/>
      <c r="E30" s="51" t="s">
        <v>312</v>
      </c>
      <c r="F30" s="51" t="s">
        <v>7</v>
      </c>
      <c r="G30" s="52" t="s">
        <v>101</v>
      </c>
      <c r="H30" s="53">
        <v>1</v>
      </c>
      <c r="I30" s="25">
        <v>0</v>
      </c>
      <c r="J30" s="54">
        <v>0</v>
      </c>
      <c r="K30" s="55">
        <v>0.20999999999999999</v>
      </c>
      <c r="L30" s="56">
        <v>0</v>
      </c>
      <c r="M30" s="12"/>
      <c r="N30" s="2"/>
      <c r="O30" s="2"/>
      <c r="P30" s="2"/>
      <c r="Q30" s="42">
        <f>IF(ISNUMBER(K30),IF(H30&gt;0,IF(I30&gt;0,J30,0),0),0)</f>
        <v>0</v>
      </c>
      <c r="R30" s="27">
        <f>IF(ISNUMBER(K30)=FALSE,J30,0)</f>
        <v>0</v>
      </c>
    </row>
    <row r="31">
      <c r="A31" s="9"/>
      <c r="B31" s="57" t="s">
        <v>80</v>
      </c>
      <c r="C31" s="1"/>
      <c r="D31" s="1"/>
      <c r="E31" s="58" t="s">
        <v>313</v>
      </c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7" t="s">
        <v>82</v>
      </c>
      <c r="C32" s="1"/>
      <c r="D32" s="1"/>
      <c r="E32" s="58" t="s">
        <v>83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84</v>
      </c>
      <c r="C33" s="1"/>
      <c r="D33" s="1"/>
      <c r="E33" s="58" t="s">
        <v>95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thickBot="1">
      <c r="A34" s="9"/>
      <c r="B34" s="59" t="s">
        <v>86</v>
      </c>
      <c r="C34" s="31"/>
      <c r="D34" s="31"/>
      <c r="E34" s="60" t="s">
        <v>87</v>
      </c>
      <c r="F34" s="31"/>
      <c r="G34" s="31"/>
      <c r="H34" s="61"/>
      <c r="I34" s="31"/>
      <c r="J34" s="61"/>
      <c r="K34" s="31"/>
      <c r="L34" s="31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6">
        <v>0</v>
      </c>
      <c r="D35" s="1"/>
      <c r="E35" s="66" t="s">
        <v>20</v>
      </c>
      <c r="F35" s="1"/>
      <c r="G35" s="67" t="s">
        <v>104</v>
      </c>
      <c r="H35" s="68">
        <v>0</v>
      </c>
      <c r="I35" s="67" t="s">
        <v>105</v>
      </c>
      <c r="J35" s="69">
        <f>(L35-H35)</f>
        <v>0</v>
      </c>
      <c r="K35" s="67" t="s">
        <v>106</v>
      </c>
      <c r="L35" s="70">
        <v>0</v>
      </c>
      <c r="M35" s="12"/>
      <c r="N35" s="2"/>
      <c r="O35" s="2"/>
      <c r="P35" s="2"/>
      <c r="Q35" s="42">
        <f>0+Q30</f>
        <v>0</v>
      </c>
      <c r="R35" s="27">
        <f>0+R30</f>
        <v>0</v>
      </c>
      <c r="S35" s="71">
        <f>Q35*(1+J35)+R35</f>
        <v>0</v>
      </c>
    </row>
    <row r="36" thickTop="1" thickBot="1" ht="25" customHeight="1">
      <c r="A36" s="9"/>
      <c r="B36" s="72"/>
      <c r="C36" s="72"/>
      <c r="D36" s="72"/>
      <c r="E36" s="72"/>
      <c r="F36" s="72"/>
      <c r="G36" s="73" t="s">
        <v>107</v>
      </c>
      <c r="H36" s="74">
        <v>0</v>
      </c>
      <c r="I36" s="73" t="s">
        <v>108</v>
      </c>
      <c r="J36" s="75">
        <v>0</v>
      </c>
      <c r="K36" s="73" t="s">
        <v>109</v>
      </c>
      <c r="L36" s="76">
        <v>0</v>
      </c>
      <c r="M36" s="12"/>
      <c r="N36" s="2"/>
      <c r="O36" s="2"/>
      <c r="P36" s="2"/>
      <c r="Q36" s="2"/>
    </row>
    <row r="37" ht="40" customHeight="1">
      <c r="A37" s="9"/>
      <c r="B37" s="80" t="s">
        <v>128</v>
      </c>
      <c r="C37" s="1"/>
      <c r="D37" s="1"/>
      <c r="E37" s="1"/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0">
        <v>2</v>
      </c>
      <c r="C38" s="51" t="s">
        <v>398</v>
      </c>
      <c r="D38" s="51" t="s">
        <v>7</v>
      </c>
      <c r="E38" s="51" t="s">
        <v>399</v>
      </c>
      <c r="F38" s="51" t="s">
        <v>7</v>
      </c>
      <c r="G38" s="52" t="s">
        <v>131</v>
      </c>
      <c r="H38" s="53">
        <v>27</v>
      </c>
      <c r="I38" s="25">
        <v>0</v>
      </c>
      <c r="J38" s="54">
        <v>0</v>
      </c>
      <c r="K38" s="55">
        <v>0.20999999999999999</v>
      </c>
      <c r="L38" s="56"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7" t="s">
        <v>80</v>
      </c>
      <c r="C39" s="1"/>
      <c r="D39" s="1"/>
      <c r="E39" s="58" t="s">
        <v>400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82</v>
      </c>
      <c r="C40" s="1"/>
      <c r="D40" s="1"/>
      <c r="E40" s="58" t="s">
        <v>401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7" t="s">
        <v>84</v>
      </c>
      <c r="C41" s="1"/>
      <c r="D41" s="1"/>
      <c r="E41" s="58" t="s">
        <v>402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thickBot="1">
      <c r="A42" s="9"/>
      <c r="B42" s="59" t="s">
        <v>86</v>
      </c>
      <c r="C42" s="31"/>
      <c r="D42" s="31"/>
      <c r="E42" s="60" t="s">
        <v>87</v>
      </c>
      <c r="F42" s="31"/>
      <c r="G42" s="31"/>
      <c r="H42" s="61"/>
      <c r="I42" s="31"/>
      <c r="J42" s="61"/>
      <c r="K42" s="31"/>
      <c r="L42" s="31"/>
      <c r="M42" s="12"/>
      <c r="N42" s="2"/>
      <c r="O42" s="2"/>
      <c r="P42" s="2"/>
      <c r="Q42" s="2"/>
    </row>
    <row r="43" thickTop="1">
      <c r="A43" s="9"/>
      <c r="B43" s="50">
        <v>3</v>
      </c>
      <c r="C43" s="51" t="s">
        <v>403</v>
      </c>
      <c r="D43" s="51" t="s">
        <v>7</v>
      </c>
      <c r="E43" s="51" t="s">
        <v>404</v>
      </c>
      <c r="F43" s="51" t="s">
        <v>7</v>
      </c>
      <c r="G43" s="52" t="s">
        <v>222</v>
      </c>
      <c r="H43" s="62">
        <v>30</v>
      </c>
      <c r="I43" s="36">
        <v>0</v>
      </c>
      <c r="J43" s="63">
        <v>0</v>
      </c>
      <c r="K43" s="64">
        <v>0.20999999999999999</v>
      </c>
      <c r="L43" s="65"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7" t="s">
        <v>80</v>
      </c>
      <c r="C44" s="1"/>
      <c r="D44" s="1"/>
      <c r="E44" s="58" t="s">
        <v>319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82</v>
      </c>
      <c r="C45" s="1"/>
      <c r="D45" s="1"/>
      <c r="E45" s="58" t="s">
        <v>405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84</v>
      </c>
      <c r="C46" s="1"/>
      <c r="D46" s="1"/>
      <c r="E46" s="58" t="s">
        <v>321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>
      <c r="A47" s="9"/>
      <c r="B47" s="59" t="s">
        <v>86</v>
      </c>
      <c r="C47" s="31"/>
      <c r="D47" s="31"/>
      <c r="E47" s="60" t="s">
        <v>87</v>
      </c>
      <c r="F47" s="31"/>
      <c r="G47" s="31"/>
      <c r="H47" s="61"/>
      <c r="I47" s="31"/>
      <c r="J47" s="61"/>
      <c r="K47" s="31"/>
      <c r="L47" s="31"/>
      <c r="M47" s="12"/>
      <c r="N47" s="2"/>
      <c r="O47" s="2"/>
      <c r="P47" s="2"/>
      <c r="Q47" s="2"/>
    </row>
    <row r="48" thickTop="1" thickBot="1" ht="25" customHeight="1">
      <c r="A48" s="9"/>
      <c r="B48" s="1"/>
      <c r="C48" s="66">
        <v>1</v>
      </c>
      <c r="D48" s="1"/>
      <c r="E48" s="66" t="s">
        <v>111</v>
      </c>
      <c r="F48" s="1"/>
      <c r="G48" s="67" t="s">
        <v>104</v>
      </c>
      <c r="H48" s="68">
        <v>0</v>
      </c>
      <c r="I48" s="67" t="s">
        <v>105</v>
      </c>
      <c r="J48" s="69">
        <f>(L48-H48)</f>
        <v>0</v>
      </c>
      <c r="K48" s="67" t="s">
        <v>106</v>
      </c>
      <c r="L48" s="70">
        <v>0</v>
      </c>
      <c r="M48" s="12"/>
      <c r="N48" s="2"/>
      <c r="O48" s="2"/>
      <c r="P48" s="2"/>
      <c r="Q48" s="42">
        <f>0+Q38+Q43</f>
        <v>0</v>
      </c>
      <c r="R48" s="27">
        <f>0+R38+R43</f>
        <v>0</v>
      </c>
      <c r="S48" s="71">
        <f>Q48*(1+J48)+R48</f>
        <v>0</v>
      </c>
    </row>
    <row r="49" thickTop="1" thickBot="1" ht="25" customHeight="1">
      <c r="A49" s="9"/>
      <c r="B49" s="72"/>
      <c r="C49" s="72"/>
      <c r="D49" s="72"/>
      <c r="E49" s="72"/>
      <c r="F49" s="72"/>
      <c r="G49" s="73" t="s">
        <v>107</v>
      </c>
      <c r="H49" s="74">
        <v>0</v>
      </c>
      <c r="I49" s="73" t="s">
        <v>108</v>
      </c>
      <c r="J49" s="75">
        <v>0</v>
      </c>
      <c r="K49" s="73" t="s">
        <v>109</v>
      </c>
      <c r="L49" s="76">
        <v>0</v>
      </c>
      <c r="M49" s="12"/>
      <c r="N49" s="2"/>
      <c r="O49" s="2"/>
      <c r="P49" s="2"/>
      <c r="Q49" s="2"/>
    </row>
    <row r="50" ht="40" customHeight="1">
      <c r="A50" s="9"/>
      <c r="B50" s="80" t="s">
        <v>406</v>
      </c>
      <c r="C50" s="1"/>
      <c r="D50" s="1"/>
      <c r="E50" s="1"/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0">
        <v>4</v>
      </c>
      <c r="C51" s="51" t="s">
        <v>333</v>
      </c>
      <c r="D51" s="51" t="s">
        <v>7</v>
      </c>
      <c r="E51" s="51" t="s">
        <v>334</v>
      </c>
      <c r="F51" s="51" t="s">
        <v>7</v>
      </c>
      <c r="G51" s="52" t="s">
        <v>124</v>
      </c>
      <c r="H51" s="53">
        <v>2.7000000000000002</v>
      </c>
      <c r="I51" s="25">
        <v>0</v>
      </c>
      <c r="J51" s="54">
        <v>0</v>
      </c>
      <c r="K51" s="55">
        <v>0.20999999999999999</v>
      </c>
      <c r="L51" s="56"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80</v>
      </c>
      <c r="C52" s="1"/>
      <c r="D52" s="1"/>
      <c r="E52" s="58" t="s">
        <v>407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82</v>
      </c>
      <c r="C53" s="1"/>
      <c r="D53" s="1"/>
      <c r="E53" s="58" t="s">
        <v>408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84</v>
      </c>
      <c r="C54" s="1"/>
      <c r="D54" s="1"/>
      <c r="E54" s="58" t="s">
        <v>337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86</v>
      </c>
      <c r="C55" s="31"/>
      <c r="D55" s="31"/>
      <c r="E55" s="60" t="s">
        <v>87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thickBot="1" ht="25" customHeight="1">
      <c r="A56" s="9"/>
      <c r="B56" s="1"/>
      <c r="C56" s="66">
        <v>4</v>
      </c>
      <c r="D56" s="1"/>
      <c r="E56" s="66" t="s">
        <v>397</v>
      </c>
      <c r="F56" s="1"/>
      <c r="G56" s="67" t="s">
        <v>104</v>
      </c>
      <c r="H56" s="68">
        <v>0</v>
      </c>
      <c r="I56" s="67" t="s">
        <v>105</v>
      </c>
      <c r="J56" s="69">
        <f>(L56-H56)</f>
        <v>0</v>
      </c>
      <c r="K56" s="67" t="s">
        <v>106</v>
      </c>
      <c r="L56" s="70">
        <v>0</v>
      </c>
      <c r="M56" s="12"/>
      <c r="N56" s="2"/>
      <c r="O56" s="2"/>
      <c r="P56" s="2"/>
      <c r="Q56" s="42">
        <f>0+Q51</f>
        <v>0</v>
      </c>
      <c r="R56" s="27">
        <f>0+R51</f>
        <v>0</v>
      </c>
      <c r="S56" s="71">
        <f>Q56*(1+J56)+R56</f>
        <v>0</v>
      </c>
    </row>
    <row r="57" thickTop="1" thickBot="1" ht="25" customHeight="1">
      <c r="A57" s="9"/>
      <c r="B57" s="72"/>
      <c r="C57" s="72"/>
      <c r="D57" s="72"/>
      <c r="E57" s="72"/>
      <c r="F57" s="72"/>
      <c r="G57" s="73" t="s">
        <v>107</v>
      </c>
      <c r="H57" s="74">
        <v>0</v>
      </c>
      <c r="I57" s="73" t="s">
        <v>108</v>
      </c>
      <c r="J57" s="75">
        <v>0</v>
      </c>
      <c r="K57" s="73" t="s">
        <v>109</v>
      </c>
      <c r="L57" s="76">
        <v>0</v>
      </c>
      <c r="M57" s="12"/>
      <c r="N57" s="2"/>
      <c r="O57" s="2"/>
      <c r="P57" s="2"/>
      <c r="Q57" s="2"/>
    </row>
    <row r="58" ht="40" customHeight="1">
      <c r="A58" s="9"/>
      <c r="B58" s="80" t="s">
        <v>349</v>
      </c>
      <c r="C58" s="1"/>
      <c r="D58" s="1"/>
      <c r="E58" s="1"/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0">
        <v>5</v>
      </c>
      <c r="C59" s="51" t="s">
        <v>350</v>
      </c>
      <c r="D59" s="51" t="s">
        <v>7</v>
      </c>
      <c r="E59" s="51" t="s">
        <v>351</v>
      </c>
      <c r="F59" s="51" t="s">
        <v>7</v>
      </c>
      <c r="G59" s="52" t="s">
        <v>101</v>
      </c>
      <c r="H59" s="53">
        <v>1</v>
      </c>
      <c r="I59" s="25">
        <v>0</v>
      </c>
      <c r="J59" s="54">
        <v>0</v>
      </c>
      <c r="K59" s="55">
        <v>0.20999999999999999</v>
      </c>
      <c r="L59" s="56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409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83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353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6</v>
      </c>
      <c r="C64" s="51" t="s">
        <v>359</v>
      </c>
      <c r="D64" s="51" t="s">
        <v>7</v>
      </c>
      <c r="E64" s="51" t="s">
        <v>360</v>
      </c>
      <c r="F64" s="51" t="s">
        <v>7</v>
      </c>
      <c r="G64" s="52" t="s">
        <v>222</v>
      </c>
      <c r="H64" s="62">
        <v>30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361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405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362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 thickBot="1" ht="25" customHeight="1">
      <c r="A69" s="9"/>
      <c r="B69" s="1"/>
      <c r="C69" s="66">
        <v>8</v>
      </c>
      <c r="D69" s="1"/>
      <c r="E69" s="66" t="s">
        <v>306</v>
      </c>
      <c r="F69" s="1"/>
      <c r="G69" s="67" t="s">
        <v>104</v>
      </c>
      <c r="H69" s="68">
        <v>0</v>
      </c>
      <c r="I69" s="67" t="s">
        <v>105</v>
      </c>
      <c r="J69" s="69">
        <f>(L69-H69)</f>
        <v>0</v>
      </c>
      <c r="K69" s="67" t="s">
        <v>106</v>
      </c>
      <c r="L69" s="70">
        <v>0</v>
      </c>
      <c r="M69" s="12"/>
      <c r="N69" s="2"/>
      <c r="O69" s="2"/>
      <c r="P69" s="2"/>
      <c r="Q69" s="42">
        <f>0+Q59+Q64</f>
        <v>0</v>
      </c>
      <c r="R69" s="27">
        <f>0+R59+R64</f>
        <v>0</v>
      </c>
      <c r="S69" s="71">
        <f>Q69*(1+J69)+R69</f>
        <v>0</v>
      </c>
    </row>
    <row r="70" thickTop="1" thickBot="1" ht="25" customHeight="1">
      <c r="A70" s="9"/>
      <c r="B70" s="72"/>
      <c r="C70" s="72"/>
      <c r="D70" s="72"/>
      <c r="E70" s="72"/>
      <c r="F70" s="72"/>
      <c r="G70" s="73" t="s">
        <v>107</v>
      </c>
      <c r="H70" s="74">
        <v>0</v>
      </c>
      <c r="I70" s="73" t="s">
        <v>108</v>
      </c>
      <c r="J70" s="75">
        <v>0</v>
      </c>
      <c r="K70" s="73" t="s">
        <v>109</v>
      </c>
      <c r="L70" s="76">
        <v>0</v>
      </c>
      <c r="M70" s="12"/>
      <c r="N70" s="2"/>
      <c r="O70" s="2"/>
      <c r="P70" s="2"/>
      <c r="Q70" s="2"/>
    </row>
    <row r="71" ht="40" customHeight="1">
      <c r="A71" s="9"/>
      <c r="B71" s="80" t="s">
        <v>219</v>
      </c>
      <c r="C71" s="1"/>
      <c r="D71" s="1"/>
      <c r="E71" s="1"/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0">
        <v>7</v>
      </c>
      <c r="C72" s="51" t="s">
        <v>410</v>
      </c>
      <c r="D72" s="51" t="s">
        <v>7</v>
      </c>
      <c r="E72" s="51" t="s">
        <v>411</v>
      </c>
      <c r="F72" s="51" t="s">
        <v>7</v>
      </c>
      <c r="G72" s="52" t="s">
        <v>101</v>
      </c>
      <c r="H72" s="53">
        <v>1</v>
      </c>
      <c r="I72" s="25">
        <v>0</v>
      </c>
      <c r="J72" s="54">
        <v>0</v>
      </c>
      <c r="K72" s="55">
        <v>0.20999999999999999</v>
      </c>
      <c r="L72" s="56"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7" t="s">
        <v>80</v>
      </c>
      <c r="C73" s="1"/>
      <c r="D73" s="1"/>
      <c r="E73" s="58" t="s">
        <v>412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82</v>
      </c>
      <c r="C74" s="1"/>
      <c r="D74" s="1"/>
      <c r="E74" s="58" t="s">
        <v>83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84</v>
      </c>
      <c r="C75" s="1"/>
      <c r="D75" s="1"/>
      <c r="E75" s="58" t="s">
        <v>413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>
      <c r="A76" s="9"/>
      <c r="B76" s="59" t="s">
        <v>86</v>
      </c>
      <c r="C76" s="31"/>
      <c r="D76" s="31"/>
      <c r="E76" s="60" t="s">
        <v>87</v>
      </c>
      <c r="F76" s="31"/>
      <c r="G76" s="31"/>
      <c r="H76" s="61"/>
      <c r="I76" s="31"/>
      <c r="J76" s="61"/>
      <c r="K76" s="31"/>
      <c r="L76" s="31"/>
      <c r="M76" s="12"/>
      <c r="N76" s="2"/>
      <c r="O76" s="2"/>
      <c r="P76" s="2"/>
      <c r="Q76" s="2"/>
    </row>
    <row r="77" thickTop="1">
      <c r="A77" s="9"/>
      <c r="B77" s="50">
        <v>8</v>
      </c>
      <c r="C77" s="51" t="s">
        <v>382</v>
      </c>
      <c r="D77" s="51" t="s">
        <v>7</v>
      </c>
      <c r="E77" s="51" t="s">
        <v>383</v>
      </c>
      <c r="F77" s="51" t="s">
        <v>7</v>
      </c>
      <c r="G77" s="52" t="s">
        <v>131</v>
      </c>
      <c r="H77" s="62">
        <v>13.5</v>
      </c>
      <c r="I77" s="36">
        <v>0</v>
      </c>
      <c r="J77" s="63">
        <v>0</v>
      </c>
      <c r="K77" s="64">
        <v>0.20999999999999999</v>
      </c>
      <c r="L77" s="65"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>
      <c r="A78" s="9"/>
      <c r="B78" s="57" t="s">
        <v>80</v>
      </c>
      <c r="C78" s="1"/>
      <c r="D78" s="1"/>
      <c r="E78" s="58" t="s">
        <v>414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82</v>
      </c>
      <c r="C79" s="1"/>
      <c r="D79" s="1"/>
      <c r="E79" s="58" t="s">
        <v>415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84</v>
      </c>
      <c r="C80" s="1"/>
      <c r="D80" s="1"/>
      <c r="E80" s="58" t="s">
        <v>386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thickBot="1">
      <c r="A81" s="9"/>
      <c r="B81" s="59" t="s">
        <v>86</v>
      </c>
      <c r="C81" s="31"/>
      <c r="D81" s="31"/>
      <c r="E81" s="60" t="s">
        <v>87</v>
      </c>
      <c r="F81" s="31"/>
      <c r="G81" s="31"/>
      <c r="H81" s="61"/>
      <c r="I81" s="31"/>
      <c r="J81" s="61"/>
      <c r="K81" s="31"/>
      <c r="L81" s="31"/>
      <c r="M81" s="12"/>
      <c r="N81" s="2"/>
      <c r="O81" s="2"/>
      <c r="P81" s="2"/>
      <c r="Q81" s="2"/>
    </row>
    <row r="82" thickTop="1">
      <c r="A82" s="9"/>
      <c r="B82" s="50">
        <v>9</v>
      </c>
      <c r="C82" s="51" t="s">
        <v>387</v>
      </c>
      <c r="D82" s="51" t="s">
        <v>7</v>
      </c>
      <c r="E82" s="51" t="s">
        <v>388</v>
      </c>
      <c r="F82" s="51" t="s">
        <v>7</v>
      </c>
      <c r="G82" s="52" t="s">
        <v>131</v>
      </c>
      <c r="H82" s="62">
        <v>30</v>
      </c>
      <c r="I82" s="36">
        <v>0</v>
      </c>
      <c r="J82" s="63">
        <v>0</v>
      </c>
      <c r="K82" s="64">
        <v>0.20999999999999999</v>
      </c>
      <c r="L82" s="65">
        <v>0</v>
      </c>
      <c r="M82" s="12"/>
      <c r="N82" s="2"/>
      <c r="O82" s="2"/>
      <c r="P82" s="2"/>
      <c r="Q82" s="42">
        <f>IF(ISNUMBER(K82),IF(H82&gt;0,IF(I82&gt;0,J82,0),0),0)</f>
        <v>0</v>
      </c>
      <c r="R82" s="27">
        <f>IF(ISNUMBER(K82)=FALSE,J82,0)</f>
        <v>0</v>
      </c>
    </row>
    <row r="83">
      <c r="A83" s="9"/>
      <c r="B83" s="57" t="s">
        <v>80</v>
      </c>
      <c r="C83" s="1"/>
      <c r="D83" s="1"/>
      <c r="E83" s="58" t="s">
        <v>416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82</v>
      </c>
      <c r="C84" s="1"/>
      <c r="D84" s="1"/>
      <c r="E84" s="58" t="s">
        <v>405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>
      <c r="A85" s="9"/>
      <c r="B85" s="57" t="s">
        <v>84</v>
      </c>
      <c r="C85" s="1"/>
      <c r="D85" s="1"/>
      <c r="E85" s="58" t="s">
        <v>301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thickBot="1">
      <c r="A86" s="9"/>
      <c r="B86" s="59" t="s">
        <v>86</v>
      </c>
      <c r="C86" s="31"/>
      <c r="D86" s="31"/>
      <c r="E86" s="60" t="s">
        <v>87</v>
      </c>
      <c r="F86" s="31"/>
      <c r="G86" s="31"/>
      <c r="H86" s="61"/>
      <c r="I86" s="31"/>
      <c r="J86" s="61"/>
      <c r="K86" s="31"/>
      <c r="L86" s="31"/>
      <c r="M86" s="12"/>
      <c r="N86" s="2"/>
      <c r="O86" s="2"/>
      <c r="P86" s="2"/>
      <c r="Q86" s="2"/>
    </row>
    <row r="87" thickTop="1" thickBot="1" ht="25" customHeight="1">
      <c r="A87" s="9"/>
      <c r="B87" s="1"/>
      <c r="C87" s="66">
        <v>9</v>
      </c>
      <c r="D87" s="1"/>
      <c r="E87" s="66" t="s">
        <v>113</v>
      </c>
      <c r="F87" s="1"/>
      <c r="G87" s="67" t="s">
        <v>104</v>
      </c>
      <c r="H87" s="68">
        <v>0</v>
      </c>
      <c r="I87" s="67" t="s">
        <v>105</v>
      </c>
      <c r="J87" s="69">
        <f>(L87-H87)</f>
        <v>0</v>
      </c>
      <c r="K87" s="67" t="s">
        <v>106</v>
      </c>
      <c r="L87" s="70">
        <v>0</v>
      </c>
      <c r="M87" s="12"/>
      <c r="N87" s="2"/>
      <c r="O87" s="2"/>
      <c r="P87" s="2"/>
      <c r="Q87" s="42">
        <f>0+Q72+Q77+Q82</f>
        <v>0</v>
      </c>
      <c r="R87" s="27">
        <f>0+R72+R77+R82</f>
        <v>0</v>
      </c>
      <c r="S87" s="71">
        <f>Q87*(1+J87)+R87</f>
        <v>0</v>
      </c>
    </row>
    <row r="88" thickTop="1" thickBot="1" ht="25" customHeight="1">
      <c r="A88" s="9"/>
      <c r="B88" s="72"/>
      <c r="C88" s="72"/>
      <c r="D88" s="72"/>
      <c r="E88" s="72"/>
      <c r="F88" s="72"/>
      <c r="G88" s="73" t="s">
        <v>107</v>
      </c>
      <c r="H88" s="74">
        <v>0</v>
      </c>
      <c r="I88" s="73" t="s">
        <v>108</v>
      </c>
      <c r="J88" s="75">
        <v>0</v>
      </c>
      <c r="K88" s="73" t="s">
        <v>109</v>
      </c>
      <c r="L88" s="76">
        <v>0</v>
      </c>
      <c r="M88" s="12"/>
      <c r="N88" s="2"/>
      <c r="O88" s="2"/>
      <c r="P88" s="2"/>
      <c r="Q88" s="2"/>
    </row>
    <row r="89">
      <c r="A89" s="13"/>
      <c r="B89" s="4"/>
      <c r="C89" s="4"/>
      <c r="D89" s="4"/>
      <c r="E89" s="4"/>
      <c r="F89" s="4"/>
      <c r="G89" s="4"/>
      <c r="H89" s="77"/>
      <c r="I89" s="4"/>
      <c r="J89" s="77"/>
      <c r="K89" s="4"/>
      <c r="L89" s="4"/>
      <c r="M89" s="14"/>
      <c r="N89" s="2"/>
      <c r="O89" s="2"/>
      <c r="P89" s="2"/>
      <c r="Q89" s="2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"/>
      <c r="O90" s="2"/>
      <c r="P90" s="2"/>
      <c r="Q90" s="2"/>
    </row>
  </sheetData>
  <mergeCells count="59">
    <mergeCell ref="B37:L37"/>
    <mergeCell ref="B39:D39"/>
    <mergeCell ref="B40:D40"/>
    <mergeCell ref="B41:D41"/>
    <mergeCell ref="B42:D42"/>
    <mergeCell ref="B44:D44"/>
    <mergeCell ref="B45:D45"/>
    <mergeCell ref="B46:D46"/>
    <mergeCell ref="B47:D47"/>
    <mergeCell ref="B50:L50"/>
    <mergeCell ref="B52:D52"/>
    <mergeCell ref="B53:D53"/>
    <mergeCell ref="B54:D54"/>
    <mergeCell ref="B55:D55"/>
    <mergeCell ref="B58:L58"/>
    <mergeCell ref="B60:D60"/>
    <mergeCell ref="B61:D61"/>
    <mergeCell ref="B62:D62"/>
    <mergeCell ref="B63:D63"/>
    <mergeCell ref="B65:D65"/>
    <mergeCell ref="B66:D66"/>
    <mergeCell ref="B67:D67"/>
    <mergeCell ref="B68:D68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71:L7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6:C27"/>
    <mergeCell ref="B29:L29"/>
    <mergeCell ref="B31:D31"/>
    <mergeCell ref="B32:D32"/>
    <mergeCell ref="B33:D33"/>
    <mergeCell ref="B34:D34"/>
    <mergeCell ref="B24:D24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417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AVERAGE(J36,J44,J52,J60,J68,J96)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S36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S44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S52</f>
        <v>0</v>
      </c>
    </row>
    <row r="23">
      <c r="A23" s="9"/>
      <c r="B23" s="45">
        <v>6</v>
      </c>
      <c r="C23" s="1"/>
      <c r="D23" s="1"/>
      <c r="E23" s="46" t="s">
        <v>418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S60</f>
        <v>0</v>
      </c>
    </row>
    <row r="24">
      <c r="A24" s="9"/>
      <c r="B24" s="45">
        <v>8</v>
      </c>
      <c r="C24" s="1"/>
      <c r="D24" s="1"/>
      <c r="E24" s="46" t="s">
        <v>306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S68</f>
        <v>0</v>
      </c>
    </row>
    <row r="25">
      <c r="A25" s="9"/>
      <c r="B25" s="45">
        <v>9</v>
      </c>
      <c r="C25" s="1"/>
      <c r="D25" s="1"/>
      <c r="E25" s="46" t="s">
        <v>113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S96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9"/>
      <c r="B29" s="43" t="s">
        <v>69</v>
      </c>
      <c r="C29" s="43" t="s">
        <v>65</v>
      </c>
      <c r="D29" s="43" t="s">
        <v>70</v>
      </c>
      <c r="E29" s="43" t="s">
        <v>66</v>
      </c>
      <c r="F29" s="43" t="s">
        <v>71</v>
      </c>
      <c r="G29" s="44" t="s">
        <v>72</v>
      </c>
      <c r="H29" s="22" t="s">
        <v>73</v>
      </c>
      <c r="I29" s="22" t="s">
        <v>74</v>
      </c>
      <c r="J29" s="22" t="s">
        <v>17</v>
      </c>
      <c r="K29" s="44" t="s">
        <v>75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8" t="s">
        <v>114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311</v>
      </c>
      <c r="D31" s="51"/>
      <c r="E31" s="51" t="s">
        <v>312</v>
      </c>
      <c r="F31" s="51" t="s">
        <v>7</v>
      </c>
      <c r="G31" s="52" t="s">
        <v>101</v>
      </c>
      <c r="H31" s="53">
        <v>1</v>
      </c>
      <c r="I31" s="25">
        <v>0</v>
      </c>
      <c r="J31" s="54">
        <v>0</v>
      </c>
      <c r="K31" s="55">
        <v>0.20999999999999999</v>
      </c>
      <c r="L31" s="56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313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83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95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 thickBot="1" ht="25" customHeight="1">
      <c r="A36" s="9"/>
      <c r="B36" s="1"/>
      <c r="C36" s="66">
        <v>0</v>
      </c>
      <c r="D36" s="1"/>
      <c r="E36" s="66" t="s">
        <v>20</v>
      </c>
      <c r="F36" s="1"/>
      <c r="G36" s="67" t="s">
        <v>104</v>
      </c>
      <c r="H36" s="68">
        <v>0</v>
      </c>
      <c r="I36" s="67" t="s">
        <v>105</v>
      </c>
      <c r="J36" s="69">
        <f>(L36-H36)</f>
        <v>0</v>
      </c>
      <c r="K36" s="67" t="s">
        <v>106</v>
      </c>
      <c r="L36" s="70">
        <v>0</v>
      </c>
      <c r="M36" s="12"/>
      <c r="N36" s="2"/>
      <c r="O36" s="2"/>
      <c r="P36" s="2"/>
      <c r="Q36" s="42">
        <f>0+Q31</f>
        <v>0</v>
      </c>
      <c r="R36" s="27">
        <f>0+R31</f>
        <v>0</v>
      </c>
      <c r="S36" s="71">
        <f>Q36*(1+J36)+R36</f>
        <v>0</v>
      </c>
    </row>
    <row r="37" thickTop="1" thickBot="1" ht="25" customHeight="1">
      <c r="A37" s="9"/>
      <c r="B37" s="72"/>
      <c r="C37" s="72"/>
      <c r="D37" s="72"/>
      <c r="E37" s="72"/>
      <c r="F37" s="72"/>
      <c r="G37" s="73" t="s">
        <v>107</v>
      </c>
      <c r="H37" s="74">
        <v>0</v>
      </c>
      <c r="I37" s="73" t="s">
        <v>108</v>
      </c>
      <c r="J37" s="75">
        <v>0</v>
      </c>
      <c r="K37" s="73" t="s">
        <v>109</v>
      </c>
      <c r="L37" s="76">
        <v>0</v>
      </c>
      <c r="M37" s="12"/>
      <c r="N37" s="2"/>
      <c r="O37" s="2"/>
      <c r="P37" s="2"/>
      <c r="Q37" s="2"/>
    </row>
    <row r="38" ht="40" customHeight="1">
      <c r="A38" s="9"/>
      <c r="B38" s="80" t="s">
        <v>128</v>
      </c>
      <c r="C38" s="1"/>
      <c r="D38" s="1"/>
      <c r="E38" s="1"/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0">
        <v>2</v>
      </c>
      <c r="C39" s="51" t="s">
        <v>419</v>
      </c>
      <c r="D39" s="51" t="s">
        <v>7</v>
      </c>
      <c r="E39" s="51" t="s">
        <v>420</v>
      </c>
      <c r="F39" s="51" t="s">
        <v>7</v>
      </c>
      <c r="G39" s="52" t="s">
        <v>222</v>
      </c>
      <c r="H39" s="53">
        <v>49</v>
      </c>
      <c r="I39" s="25">
        <v>0</v>
      </c>
      <c r="J39" s="54">
        <v>0</v>
      </c>
      <c r="K39" s="55">
        <v>0.20999999999999999</v>
      </c>
      <c r="L39" s="56">
        <v>0</v>
      </c>
      <c r="M39" s="12"/>
      <c r="N39" s="2"/>
      <c r="O39" s="2"/>
      <c r="P39" s="2"/>
      <c r="Q39" s="42">
        <f>IF(ISNUMBER(K39),IF(H39&gt;0,IF(I39&gt;0,J39,0),0),0)</f>
        <v>0</v>
      </c>
      <c r="R39" s="27">
        <f>IF(ISNUMBER(K39)=FALSE,J39,0)</f>
        <v>0</v>
      </c>
    </row>
    <row r="40">
      <c r="A40" s="9"/>
      <c r="B40" s="57" t="s">
        <v>80</v>
      </c>
      <c r="C40" s="1"/>
      <c r="D40" s="1"/>
      <c r="E40" s="58" t="s">
        <v>420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7" t="s">
        <v>82</v>
      </c>
      <c r="C41" s="1"/>
      <c r="D41" s="1"/>
      <c r="E41" s="58" t="s">
        <v>7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>
      <c r="A42" s="9"/>
      <c r="B42" s="57" t="s">
        <v>84</v>
      </c>
      <c r="C42" s="1"/>
      <c r="D42" s="1"/>
      <c r="E42" s="58" t="s">
        <v>321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thickBot="1">
      <c r="A43" s="9"/>
      <c r="B43" s="59" t="s">
        <v>86</v>
      </c>
      <c r="C43" s="31"/>
      <c r="D43" s="31"/>
      <c r="E43" s="60" t="s">
        <v>87</v>
      </c>
      <c r="F43" s="31"/>
      <c r="G43" s="31"/>
      <c r="H43" s="61"/>
      <c r="I43" s="31"/>
      <c r="J43" s="61"/>
      <c r="K43" s="31"/>
      <c r="L43" s="31"/>
      <c r="M43" s="12"/>
      <c r="N43" s="2"/>
      <c r="O43" s="2"/>
      <c r="P43" s="2"/>
      <c r="Q43" s="2"/>
    </row>
    <row r="44" thickTop="1" thickBot="1" ht="25" customHeight="1">
      <c r="A44" s="9"/>
      <c r="B44" s="1"/>
      <c r="C44" s="66">
        <v>1</v>
      </c>
      <c r="D44" s="1"/>
      <c r="E44" s="66" t="s">
        <v>111</v>
      </c>
      <c r="F44" s="1"/>
      <c r="G44" s="67" t="s">
        <v>104</v>
      </c>
      <c r="H44" s="68">
        <v>0</v>
      </c>
      <c r="I44" s="67" t="s">
        <v>105</v>
      </c>
      <c r="J44" s="69">
        <f>(L44-H44)</f>
        <v>0</v>
      </c>
      <c r="K44" s="67" t="s">
        <v>106</v>
      </c>
      <c r="L44" s="70">
        <v>0</v>
      </c>
      <c r="M44" s="12"/>
      <c r="N44" s="2"/>
      <c r="O44" s="2"/>
      <c r="P44" s="2"/>
      <c r="Q44" s="42">
        <f>0+Q39</f>
        <v>0</v>
      </c>
      <c r="R44" s="27">
        <f>0+R39</f>
        <v>0</v>
      </c>
      <c r="S44" s="71">
        <f>Q44*(1+J44)+R44</f>
        <v>0</v>
      </c>
    </row>
    <row r="45" thickTop="1" thickBot="1" ht="25" customHeight="1">
      <c r="A45" s="9"/>
      <c r="B45" s="72"/>
      <c r="C45" s="72"/>
      <c r="D45" s="72"/>
      <c r="E45" s="72"/>
      <c r="F45" s="72"/>
      <c r="G45" s="73" t="s">
        <v>107</v>
      </c>
      <c r="H45" s="74">
        <v>0</v>
      </c>
      <c r="I45" s="73" t="s">
        <v>108</v>
      </c>
      <c r="J45" s="75">
        <v>0</v>
      </c>
      <c r="K45" s="73" t="s">
        <v>109</v>
      </c>
      <c r="L45" s="76">
        <v>0</v>
      </c>
      <c r="M45" s="12"/>
      <c r="N45" s="2"/>
      <c r="O45" s="2"/>
      <c r="P45" s="2"/>
      <c r="Q45" s="2"/>
    </row>
    <row r="46" ht="40" customHeight="1">
      <c r="A46" s="9"/>
      <c r="B46" s="80" t="s">
        <v>332</v>
      </c>
      <c r="C46" s="1"/>
      <c r="D46" s="1"/>
      <c r="E46" s="1"/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0">
        <v>3</v>
      </c>
      <c r="C47" s="51" t="s">
        <v>333</v>
      </c>
      <c r="D47" s="51" t="s">
        <v>7</v>
      </c>
      <c r="E47" s="51" t="s">
        <v>334</v>
      </c>
      <c r="F47" s="51" t="s">
        <v>7</v>
      </c>
      <c r="G47" s="52" t="s">
        <v>124</v>
      </c>
      <c r="H47" s="53">
        <v>1.75</v>
      </c>
      <c r="I47" s="25">
        <v>0</v>
      </c>
      <c r="J47" s="54">
        <v>0</v>
      </c>
      <c r="K47" s="55">
        <v>0.20999999999999999</v>
      </c>
      <c r="L47" s="56"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7" t="s">
        <v>80</v>
      </c>
      <c r="C48" s="1"/>
      <c r="D48" s="1"/>
      <c r="E48" s="58" t="s">
        <v>407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82</v>
      </c>
      <c r="C49" s="1"/>
      <c r="D49" s="1"/>
      <c r="E49" s="58" t="s">
        <v>421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84</v>
      </c>
      <c r="C50" s="1"/>
      <c r="D50" s="1"/>
      <c r="E50" s="58" t="s">
        <v>337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thickBot="1">
      <c r="A51" s="9"/>
      <c r="B51" s="59" t="s">
        <v>86</v>
      </c>
      <c r="C51" s="31"/>
      <c r="D51" s="31"/>
      <c r="E51" s="60" t="s">
        <v>87</v>
      </c>
      <c r="F51" s="31"/>
      <c r="G51" s="31"/>
      <c r="H51" s="61"/>
      <c r="I51" s="31"/>
      <c r="J51" s="61"/>
      <c r="K51" s="31"/>
      <c r="L51" s="31"/>
      <c r="M51" s="12"/>
      <c r="N51" s="2"/>
      <c r="O51" s="2"/>
      <c r="P51" s="2"/>
      <c r="Q51" s="2"/>
    </row>
    <row r="52" thickTop="1" thickBot="1" ht="25" customHeight="1">
      <c r="A52" s="9"/>
      <c r="B52" s="1"/>
      <c r="C52" s="66">
        <v>4</v>
      </c>
      <c r="D52" s="1"/>
      <c r="E52" s="66" t="s">
        <v>304</v>
      </c>
      <c r="F52" s="1"/>
      <c r="G52" s="67" t="s">
        <v>104</v>
      </c>
      <c r="H52" s="68">
        <v>0</v>
      </c>
      <c r="I52" s="67" t="s">
        <v>105</v>
      </c>
      <c r="J52" s="69">
        <f>(L52-H52)</f>
        <v>0</v>
      </c>
      <c r="K52" s="67" t="s">
        <v>106</v>
      </c>
      <c r="L52" s="70">
        <v>0</v>
      </c>
      <c r="M52" s="12"/>
      <c r="N52" s="2"/>
      <c r="O52" s="2"/>
      <c r="P52" s="2"/>
      <c r="Q52" s="42">
        <f>0+Q47</f>
        <v>0</v>
      </c>
      <c r="R52" s="27">
        <f>0+R47</f>
        <v>0</v>
      </c>
      <c r="S52" s="71">
        <f>Q52*(1+J52)+R52</f>
        <v>0</v>
      </c>
    </row>
    <row r="53" thickTop="1" thickBot="1" ht="25" customHeight="1">
      <c r="A53" s="9"/>
      <c r="B53" s="72"/>
      <c r="C53" s="72"/>
      <c r="D53" s="72"/>
      <c r="E53" s="72"/>
      <c r="F53" s="72"/>
      <c r="G53" s="73" t="s">
        <v>107</v>
      </c>
      <c r="H53" s="74">
        <v>0</v>
      </c>
      <c r="I53" s="73" t="s">
        <v>108</v>
      </c>
      <c r="J53" s="75">
        <v>0</v>
      </c>
      <c r="K53" s="73" t="s">
        <v>109</v>
      </c>
      <c r="L53" s="76">
        <v>0</v>
      </c>
      <c r="M53" s="12"/>
      <c r="N53" s="2"/>
      <c r="O53" s="2"/>
      <c r="P53" s="2"/>
      <c r="Q53" s="2"/>
    </row>
    <row r="54" ht="40" customHeight="1">
      <c r="A54" s="9"/>
      <c r="B54" s="80" t="s">
        <v>422</v>
      </c>
      <c r="C54" s="1"/>
      <c r="D54" s="1"/>
      <c r="E54" s="1"/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0">
        <v>4</v>
      </c>
      <c r="C55" s="51" t="s">
        <v>423</v>
      </c>
      <c r="D55" s="51" t="s">
        <v>7</v>
      </c>
      <c r="E55" s="51" t="s">
        <v>424</v>
      </c>
      <c r="F55" s="51" t="s">
        <v>7</v>
      </c>
      <c r="G55" s="52" t="s">
        <v>131</v>
      </c>
      <c r="H55" s="53">
        <v>15</v>
      </c>
      <c r="I55" s="25">
        <v>0</v>
      </c>
      <c r="J55" s="54">
        <v>0</v>
      </c>
      <c r="K55" s="55">
        <v>0.20999999999999999</v>
      </c>
      <c r="L55" s="56"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>
      <c r="A56" s="9"/>
      <c r="B56" s="57" t="s">
        <v>80</v>
      </c>
      <c r="C56" s="1"/>
      <c r="D56" s="1"/>
      <c r="E56" s="58" t="s">
        <v>425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82</v>
      </c>
      <c r="C57" s="1"/>
      <c r="D57" s="1"/>
      <c r="E57" s="58" t="s">
        <v>426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84</v>
      </c>
      <c r="C58" s="1"/>
      <c r="D58" s="1"/>
      <c r="E58" s="58" t="s">
        <v>427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>
      <c r="A59" s="9"/>
      <c r="B59" s="59" t="s">
        <v>86</v>
      </c>
      <c r="C59" s="31"/>
      <c r="D59" s="31"/>
      <c r="E59" s="60" t="s">
        <v>87</v>
      </c>
      <c r="F59" s="31"/>
      <c r="G59" s="31"/>
      <c r="H59" s="61"/>
      <c r="I59" s="31"/>
      <c r="J59" s="61"/>
      <c r="K59" s="31"/>
      <c r="L59" s="31"/>
      <c r="M59" s="12"/>
      <c r="N59" s="2"/>
      <c r="O59" s="2"/>
      <c r="P59" s="2"/>
      <c r="Q59" s="2"/>
    </row>
    <row r="60" thickTop="1" thickBot="1" ht="25" customHeight="1">
      <c r="A60" s="9"/>
      <c r="B60" s="1"/>
      <c r="C60" s="66">
        <v>6</v>
      </c>
      <c r="D60" s="1"/>
      <c r="E60" s="66" t="s">
        <v>418</v>
      </c>
      <c r="F60" s="1"/>
      <c r="G60" s="67" t="s">
        <v>104</v>
      </c>
      <c r="H60" s="68">
        <v>0</v>
      </c>
      <c r="I60" s="67" t="s">
        <v>105</v>
      </c>
      <c r="J60" s="69">
        <f>(L60-H60)</f>
        <v>0</v>
      </c>
      <c r="K60" s="67" t="s">
        <v>106</v>
      </c>
      <c r="L60" s="70">
        <v>0</v>
      </c>
      <c r="M60" s="12"/>
      <c r="N60" s="2"/>
      <c r="O60" s="2"/>
      <c r="P60" s="2"/>
      <c r="Q60" s="42">
        <f>0+Q55</f>
        <v>0</v>
      </c>
      <c r="R60" s="27">
        <f>0+R55</f>
        <v>0</v>
      </c>
      <c r="S60" s="71">
        <f>Q60*(1+J60)+R60</f>
        <v>0</v>
      </c>
    </row>
    <row r="61" thickTop="1" thickBot="1" ht="25" customHeight="1">
      <c r="A61" s="9"/>
      <c r="B61" s="72"/>
      <c r="C61" s="72"/>
      <c r="D61" s="72"/>
      <c r="E61" s="72"/>
      <c r="F61" s="72"/>
      <c r="G61" s="73" t="s">
        <v>107</v>
      </c>
      <c r="H61" s="74">
        <v>0</v>
      </c>
      <c r="I61" s="73" t="s">
        <v>108</v>
      </c>
      <c r="J61" s="75">
        <v>0</v>
      </c>
      <c r="K61" s="73" t="s">
        <v>109</v>
      </c>
      <c r="L61" s="76">
        <v>0</v>
      </c>
      <c r="M61" s="12"/>
      <c r="N61" s="2"/>
      <c r="O61" s="2"/>
      <c r="P61" s="2"/>
      <c r="Q61" s="2"/>
    </row>
    <row r="62" ht="40" customHeight="1">
      <c r="A62" s="9"/>
      <c r="B62" s="80" t="s">
        <v>349</v>
      </c>
      <c r="C62" s="1"/>
      <c r="D62" s="1"/>
      <c r="E62" s="1"/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0">
        <v>5</v>
      </c>
      <c r="C63" s="51" t="s">
        <v>350</v>
      </c>
      <c r="D63" s="51" t="s">
        <v>7</v>
      </c>
      <c r="E63" s="51" t="s">
        <v>351</v>
      </c>
      <c r="F63" s="51" t="s">
        <v>7</v>
      </c>
      <c r="G63" s="52" t="s">
        <v>101</v>
      </c>
      <c r="H63" s="53">
        <v>1</v>
      </c>
      <c r="I63" s="25">
        <v>0</v>
      </c>
      <c r="J63" s="54">
        <v>0</v>
      </c>
      <c r="K63" s="55">
        <v>0.20999999999999999</v>
      </c>
      <c r="L63" s="56">
        <v>0</v>
      </c>
      <c r="M63" s="12"/>
      <c r="N63" s="2"/>
      <c r="O63" s="2"/>
      <c r="P63" s="2"/>
      <c r="Q63" s="42">
        <f>IF(ISNUMBER(K63),IF(H63&gt;0,IF(I63&gt;0,J63,0),0),0)</f>
        <v>0</v>
      </c>
      <c r="R63" s="27">
        <f>IF(ISNUMBER(K63)=FALSE,J63,0)</f>
        <v>0</v>
      </c>
    </row>
    <row r="64">
      <c r="A64" s="9"/>
      <c r="B64" s="57" t="s">
        <v>80</v>
      </c>
      <c r="C64" s="1"/>
      <c r="D64" s="1"/>
      <c r="E64" s="58" t="s">
        <v>428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>
      <c r="A65" s="9"/>
      <c r="B65" s="57" t="s">
        <v>82</v>
      </c>
      <c r="C65" s="1"/>
      <c r="D65" s="1"/>
      <c r="E65" s="58" t="s">
        <v>83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84</v>
      </c>
      <c r="C66" s="1"/>
      <c r="D66" s="1"/>
      <c r="E66" s="58" t="s">
        <v>353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thickBot="1">
      <c r="A67" s="9"/>
      <c r="B67" s="59" t="s">
        <v>86</v>
      </c>
      <c r="C67" s="31"/>
      <c r="D67" s="31"/>
      <c r="E67" s="60" t="s">
        <v>87</v>
      </c>
      <c r="F67" s="31"/>
      <c r="G67" s="31"/>
      <c r="H67" s="61"/>
      <c r="I67" s="31"/>
      <c r="J67" s="61"/>
      <c r="K67" s="31"/>
      <c r="L67" s="31"/>
      <c r="M67" s="12"/>
      <c r="N67" s="2"/>
      <c r="O67" s="2"/>
      <c r="P67" s="2"/>
      <c r="Q67" s="2"/>
    </row>
    <row r="68" thickTop="1" thickBot="1" ht="25" customHeight="1">
      <c r="A68" s="9"/>
      <c r="B68" s="1"/>
      <c r="C68" s="66">
        <v>8</v>
      </c>
      <c r="D68" s="1"/>
      <c r="E68" s="66" t="s">
        <v>306</v>
      </c>
      <c r="F68" s="1"/>
      <c r="G68" s="67" t="s">
        <v>104</v>
      </c>
      <c r="H68" s="68">
        <v>0</v>
      </c>
      <c r="I68" s="67" t="s">
        <v>105</v>
      </c>
      <c r="J68" s="69">
        <f>(L68-H68)</f>
        <v>0</v>
      </c>
      <c r="K68" s="67" t="s">
        <v>106</v>
      </c>
      <c r="L68" s="70">
        <v>0</v>
      </c>
      <c r="M68" s="12"/>
      <c r="N68" s="2"/>
      <c r="O68" s="2"/>
      <c r="P68" s="2"/>
      <c r="Q68" s="42">
        <f>0+Q63</f>
        <v>0</v>
      </c>
      <c r="R68" s="27">
        <f>0+R63</f>
        <v>0</v>
      </c>
      <c r="S68" s="71">
        <f>Q68*(1+J68)+R68</f>
        <v>0</v>
      </c>
    </row>
    <row r="69" thickTop="1" thickBot="1" ht="25" customHeight="1">
      <c r="A69" s="9"/>
      <c r="B69" s="72"/>
      <c r="C69" s="72"/>
      <c r="D69" s="72"/>
      <c r="E69" s="72"/>
      <c r="F69" s="72"/>
      <c r="G69" s="73" t="s">
        <v>107</v>
      </c>
      <c r="H69" s="74">
        <v>0</v>
      </c>
      <c r="I69" s="73" t="s">
        <v>108</v>
      </c>
      <c r="J69" s="75">
        <v>0</v>
      </c>
      <c r="K69" s="73" t="s">
        <v>109</v>
      </c>
      <c r="L69" s="76">
        <v>0</v>
      </c>
      <c r="M69" s="12"/>
      <c r="N69" s="2"/>
      <c r="O69" s="2"/>
      <c r="P69" s="2"/>
      <c r="Q69" s="2"/>
    </row>
    <row r="70" ht="40" customHeight="1">
      <c r="A70" s="9"/>
      <c r="B70" s="80" t="s">
        <v>219</v>
      </c>
      <c r="C70" s="1"/>
      <c r="D70" s="1"/>
      <c r="E70" s="1"/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0">
        <v>6</v>
      </c>
      <c r="C71" s="51" t="s">
        <v>363</v>
      </c>
      <c r="D71" s="51" t="s">
        <v>7</v>
      </c>
      <c r="E71" s="51" t="s">
        <v>364</v>
      </c>
      <c r="F71" s="51" t="s">
        <v>7</v>
      </c>
      <c r="G71" s="52" t="s">
        <v>222</v>
      </c>
      <c r="H71" s="53">
        <v>2.7000000000000002</v>
      </c>
      <c r="I71" s="25">
        <v>0</v>
      </c>
      <c r="J71" s="54">
        <v>0</v>
      </c>
      <c r="K71" s="55">
        <v>0.20999999999999999</v>
      </c>
      <c r="L71" s="56"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80</v>
      </c>
      <c r="C72" s="1"/>
      <c r="D72" s="1"/>
      <c r="E72" s="58" t="s">
        <v>429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82</v>
      </c>
      <c r="C73" s="1"/>
      <c r="D73" s="1"/>
      <c r="E73" s="58" t="s">
        <v>430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84</v>
      </c>
      <c r="C74" s="1"/>
      <c r="D74" s="1"/>
      <c r="E74" s="58" t="s">
        <v>367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86</v>
      </c>
      <c r="C75" s="31"/>
      <c r="D75" s="31"/>
      <c r="E75" s="60" t="s">
        <v>87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7</v>
      </c>
      <c r="C76" s="51" t="s">
        <v>368</v>
      </c>
      <c r="D76" s="51" t="s">
        <v>7</v>
      </c>
      <c r="E76" s="51" t="s">
        <v>369</v>
      </c>
      <c r="F76" s="51" t="s">
        <v>7</v>
      </c>
      <c r="G76" s="52" t="s">
        <v>222</v>
      </c>
      <c r="H76" s="62">
        <v>2.7000000000000002</v>
      </c>
      <c r="I76" s="36">
        <v>0</v>
      </c>
      <c r="J76" s="63">
        <v>0</v>
      </c>
      <c r="K76" s="64">
        <v>0.20999999999999999</v>
      </c>
      <c r="L76" s="65"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80</v>
      </c>
      <c r="C77" s="1"/>
      <c r="D77" s="1"/>
      <c r="E77" s="58" t="s">
        <v>431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82</v>
      </c>
      <c r="C78" s="1"/>
      <c r="D78" s="1"/>
      <c r="E78" s="58" t="s">
        <v>430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84</v>
      </c>
      <c r="C79" s="1"/>
      <c r="D79" s="1"/>
      <c r="E79" s="58" t="s">
        <v>372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86</v>
      </c>
      <c r="C80" s="31"/>
      <c r="D80" s="31"/>
      <c r="E80" s="60" t="s">
        <v>87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8</v>
      </c>
      <c r="C81" s="51" t="s">
        <v>382</v>
      </c>
      <c r="D81" s="51" t="s">
        <v>7</v>
      </c>
      <c r="E81" s="51" t="s">
        <v>383</v>
      </c>
      <c r="F81" s="51" t="s">
        <v>7</v>
      </c>
      <c r="G81" s="52" t="s">
        <v>131</v>
      </c>
      <c r="H81" s="62">
        <v>8.75</v>
      </c>
      <c r="I81" s="36">
        <v>0</v>
      </c>
      <c r="J81" s="63">
        <v>0</v>
      </c>
      <c r="K81" s="64">
        <v>0.20999999999999999</v>
      </c>
      <c r="L81" s="65"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80</v>
      </c>
      <c r="C82" s="1"/>
      <c r="D82" s="1"/>
      <c r="E82" s="58" t="s">
        <v>414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82</v>
      </c>
      <c r="C83" s="1"/>
      <c r="D83" s="1"/>
      <c r="E83" s="58" t="s">
        <v>432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84</v>
      </c>
      <c r="C84" s="1"/>
      <c r="D84" s="1"/>
      <c r="E84" s="58" t="s">
        <v>386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86</v>
      </c>
      <c r="C85" s="31"/>
      <c r="D85" s="31"/>
      <c r="E85" s="60" t="s">
        <v>87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>
      <c r="A86" s="9"/>
      <c r="B86" s="50">
        <v>9</v>
      </c>
      <c r="C86" s="51" t="s">
        <v>387</v>
      </c>
      <c r="D86" s="51" t="s">
        <v>7</v>
      </c>
      <c r="E86" s="51" t="s">
        <v>388</v>
      </c>
      <c r="F86" s="51" t="s">
        <v>7</v>
      </c>
      <c r="G86" s="52" t="s">
        <v>131</v>
      </c>
      <c r="H86" s="62">
        <v>30</v>
      </c>
      <c r="I86" s="36">
        <v>0</v>
      </c>
      <c r="J86" s="63">
        <v>0</v>
      </c>
      <c r="K86" s="64">
        <v>0.20999999999999999</v>
      </c>
      <c r="L86" s="65"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>
      <c r="A87" s="9"/>
      <c r="B87" s="57" t="s">
        <v>80</v>
      </c>
      <c r="C87" s="1"/>
      <c r="D87" s="1"/>
      <c r="E87" s="58" t="s">
        <v>433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82</v>
      </c>
      <c r="C88" s="1"/>
      <c r="D88" s="1"/>
      <c r="E88" s="58" t="s">
        <v>405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84</v>
      </c>
      <c r="C89" s="1"/>
      <c r="D89" s="1"/>
      <c r="E89" s="58" t="s">
        <v>301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thickBot="1">
      <c r="A90" s="9"/>
      <c r="B90" s="59" t="s">
        <v>86</v>
      </c>
      <c r="C90" s="31"/>
      <c r="D90" s="31"/>
      <c r="E90" s="60" t="s">
        <v>87</v>
      </c>
      <c r="F90" s="31"/>
      <c r="G90" s="31"/>
      <c r="H90" s="61"/>
      <c r="I90" s="31"/>
      <c r="J90" s="61"/>
      <c r="K90" s="31"/>
      <c r="L90" s="31"/>
      <c r="M90" s="12"/>
      <c r="N90" s="2"/>
      <c r="O90" s="2"/>
      <c r="P90" s="2"/>
      <c r="Q90" s="2"/>
    </row>
    <row r="91" thickTop="1">
      <c r="A91" s="9"/>
      <c r="B91" s="50">
        <v>10</v>
      </c>
      <c r="C91" s="51" t="s">
        <v>434</v>
      </c>
      <c r="D91" s="51" t="s">
        <v>7</v>
      </c>
      <c r="E91" s="51" t="s">
        <v>435</v>
      </c>
      <c r="F91" s="51" t="s">
        <v>7</v>
      </c>
      <c r="G91" s="52" t="s">
        <v>131</v>
      </c>
      <c r="H91" s="62">
        <v>30</v>
      </c>
      <c r="I91" s="36">
        <v>0</v>
      </c>
      <c r="J91" s="63">
        <v>0</v>
      </c>
      <c r="K91" s="64">
        <v>0.20999999999999999</v>
      </c>
      <c r="L91" s="65">
        <v>0</v>
      </c>
      <c r="M91" s="12"/>
      <c r="N91" s="2"/>
      <c r="O91" s="2"/>
      <c r="P91" s="2"/>
      <c r="Q91" s="42">
        <f>IF(ISNUMBER(K91),IF(H91&gt;0,IF(I91&gt;0,J91,0),0),0)</f>
        <v>0</v>
      </c>
      <c r="R91" s="27">
        <f>IF(ISNUMBER(K91)=FALSE,J91,0)</f>
        <v>0</v>
      </c>
    </row>
    <row r="92">
      <c r="A92" s="9"/>
      <c r="B92" s="57" t="s">
        <v>80</v>
      </c>
      <c r="C92" s="1"/>
      <c r="D92" s="1"/>
      <c r="E92" s="58" t="s">
        <v>433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82</v>
      </c>
      <c r="C93" s="1"/>
      <c r="D93" s="1"/>
      <c r="E93" s="58" t="s">
        <v>405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84</v>
      </c>
      <c r="C94" s="1"/>
      <c r="D94" s="1"/>
      <c r="E94" s="58" t="s">
        <v>301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>
      <c r="A95" s="9"/>
      <c r="B95" s="59" t="s">
        <v>86</v>
      </c>
      <c r="C95" s="31"/>
      <c r="D95" s="31"/>
      <c r="E95" s="60" t="s">
        <v>87</v>
      </c>
      <c r="F95" s="31"/>
      <c r="G95" s="31"/>
      <c r="H95" s="61"/>
      <c r="I95" s="31"/>
      <c r="J95" s="61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6">
        <v>9</v>
      </c>
      <c r="D96" s="1"/>
      <c r="E96" s="66" t="s">
        <v>113</v>
      </c>
      <c r="F96" s="1"/>
      <c r="G96" s="67" t="s">
        <v>104</v>
      </c>
      <c r="H96" s="68">
        <v>0</v>
      </c>
      <c r="I96" s="67" t="s">
        <v>105</v>
      </c>
      <c r="J96" s="69">
        <f>(L96-H96)</f>
        <v>0</v>
      </c>
      <c r="K96" s="67" t="s">
        <v>106</v>
      </c>
      <c r="L96" s="70">
        <v>0</v>
      </c>
      <c r="M96" s="12"/>
      <c r="N96" s="2"/>
      <c r="O96" s="2"/>
      <c r="P96" s="2"/>
      <c r="Q96" s="42">
        <f>0+Q71+Q76+Q81+Q86+Q91</f>
        <v>0</v>
      </c>
      <c r="R96" s="27">
        <f>0+R71+R76+R81+R86+R91</f>
        <v>0</v>
      </c>
      <c r="S96" s="71">
        <f>Q96*(1+J96)+R96</f>
        <v>0</v>
      </c>
    </row>
    <row r="97" thickTop="1" thickBot="1" ht="25" customHeight="1">
      <c r="A97" s="9"/>
      <c r="B97" s="72"/>
      <c r="C97" s="72"/>
      <c r="D97" s="72"/>
      <c r="E97" s="72"/>
      <c r="F97" s="72"/>
      <c r="G97" s="73" t="s">
        <v>107</v>
      </c>
      <c r="H97" s="74">
        <v>0</v>
      </c>
      <c r="I97" s="73" t="s">
        <v>108</v>
      </c>
      <c r="J97" s="75">
        <v>0</v>
      </c>
      <c r="K97" s="73" t="s">
        <v>109</v>
      </c>
      <c r="L97" s="76">
        <v>0</v>
      </c>
      <c r="M97" s="12"/>
      <c r="N97" s="2"/>
      <c r="O97" s="2"/>
      <c r="P97" s="2"/>
      <c r="Q97" s="2"/>
    </row>
    <row r="98">
      <c r="A98" s="13"/>
      <c r="B98" s="4"/>
      <c r="C98" s="4"/>
      <c r="D98" s="4"/>
      <c r="E98" s="4"/>
      <c r="F98" s="4"/>
      <c r="G98" s="4"/>
      <c r="H98" s="77"/>
      <c r="I98" s="4"/>
      <c r="J98" s="77"/>
      <c r="K98" s="4"/>
      <c r="L98" s="4"/>
      <c r="M98" s="14"/>
      <c r="N98" s="2"/>
      <c r="O98" s="2"/>
      <c r="P98" s="2"/>
      <c r="Q98" s="2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"/>
      <c r="O99" s="2"/>
      <c r="P99" s="2"/>
      <c r="Q99" s="2"/>
    </row>
  </sheetData>
  <mergeCells count="65">
    <mergeCell ref="B38:L38"/>
    <mergeCell ref="B40:D40"/>
    <mergeCell ref="B41:D41"/>
    <mergeCell ref="B42:D42"/>
    <mergeCell ref="B43:D43"/>
    <mergeCell ref="B46:L46"/>
    <mergeCell ref="B48:D48"/>
    <mergeCell ref="B49:D49"/>
    <mergeCell ref="B50:D50"/>
    <mergeCell ref="B51:D51"/>
    <mergeCell ref="B54:L54"/>
    <mergeCell ref="B56:D56"/>
    <mergeCell ref="B57:D57"/>
    <mergeCell ref="B58:D58"/>
    <mergeCell ref="B59:D59"/>
    <mergeCell ref="B62:L62"/>
    <mergeCell ref="B64:D64"/>
    <mergeCell ref="B65:D65"/>
    <mergeCell ref="B66:D66"/>
    <mergeCell ref="B67:D6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70:L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4:D24"/>
    <mergeCell ref="B27:C28"/>
    <mergeCell ref="B30:L30"/>
    <mergeCell ref="B32:D32"/>
    <mergeCell ref="B33:D33"/>
    <mergeCell ref="B34:D34"/>
    <mergeCell ref="B35:D35"/>
    <mergeCell ref="B25:D25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436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AVERAGE(J51,J104,J117,J125,J138,J176)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S51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S104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S117</f>
        <v>0</v>
      </c>
    </row>
    <row r="23">
      <c r="A23" s="9"/>
      <c r="B23" s="45">
        <v>7</v>
      </c>
      <c r="C23" s="1"/>
      <c r="D23" s="1"/>
      <c r="E23" s="46" t="s">
        <v>305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S125</f>
        <v>0</v>
      </c>
    </row>
    <row r="24">
      <c r="A24" s="9"/>
      <c r="B24" s="45">
        <v>8</v>
      </c>
      <c r="C24" s="1"/>
      <c r="D24" s="1"/>
      <c r="E24" s="46" t="s">
        <v>306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S138</f>
        <v>0</v>
      </c>
    </row>
    <row r="25">
      <c r="A25" s="9"/>
      <c r="B25" s="45">
        <v>9</v>
      </c>
      <c r="C25" s="1"/>
      <c r="D25" s="1"/>
      <c r="E25" s="46" t="s">
        <v>113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S176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9"/>
      <c r="B29" s="43" t="s">
        <v>69</v>
      </c>
      <c r="C29" s="43" t="s">
        <v>65</v>
      </c>
      <c r="D29" s="43" t="s">
        <v>70</v>
      </c>
      <c r="E29" s="43" t="s">
        <v>66</v>
      </c>
      <c r="F29" s="43" t="s">
        <v>71</v>
      </c>
      <c r="G29" s="44" t="s">
        <v>72</v>
      </c>
      <c r="H29" s="22" t="s">
        <v>73</v>
      </c>
      <c r="I29" s="22" t="s">
        <v>74</v>
      </c>
      <c r="J29" s="22" t="s">
        <v>17</v>
      </c>
      <c r="K29" s="44" t="s">
        <v>75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8" t="s">
        <v>114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115</v>
      </c>
      <c r="D31" s="51" t="s">
        <v>116</v>
      </c>
      <c r="E31" s="51" t="s">
        <v>117</v>
      </c>
      <c r="F31" s="51" t="s">
        <v>7</v>
      </c>
      <c r="G31" s="52" t="s">
        <v>118</v>
      </c>
      <c r="H31" s="53">
        <v>11.779999999999999</v>
      </c>
      <c r="I31" s="25">
        <v>0</v>
      </c>
      <c r="J31" s="54">
        <v>0</v>
      </c>
      <c r="K31" s="55">
        <v>0.20999999999999999</v>
      </c>
      <c r="L31" s="56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119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437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121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2</v>
      </c>
      <c r="C36" s="51" t="s">
        <v>115</v>
      </c>
      <c r="D36" s="51" t="s">
        <v>307</v>
      </c>
      <c r="E36" s="51" t="s">
        <v>117</v>
      </c>
      <c r="F36" s="51" t="s">
        <v>7</v>
      </c>
      <c r="G36" s="52" t="s">
        <v>118</v>
      </c>
      <c r="H36" s="62">
        <v>4.968</v>
      </c>
      <c r="I36" s="36">
        <v>0</v>
      </c>
      <c r="J36" s="63">
        <v>0</v>
      </c>
      <c r="K36" s="64">
        <v>0.20999999999999999</v>
      </c>
      <c r="L36" s="65"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80</v>
      </c>
      <c r="C37" s="1"/>
      <c r="D37" s="1"/>
      <c r="E37" s="58" t="s">
        <v>308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82</v>
      </c>
      <c r="C38" s="1"/>
      <c r="D38" s="1"/>
      <c r="E38" s="58" t="s">
        <v>438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84</v>
      </c>
      <c r="C39" s="1"/>
      <c r="D39" s="1"/>
      <c r="E39" s="58" t="s">
        <v>121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86</v>
      </c>
      <c r="C40" s="31"/>
      <c r="D40" s="31"/>
      <c r="E40" s="60" t="s">
        <v>87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>
      <c r="A41" s="9"/>
      <c r="B41" s="50">
        <v>3</v>
      </c>
      <c r="C41" s="51" t="s">
        <v>122</v>
      </c>
      <c r="D41" s="51" t="s">
        <v>7</v>
      </c>
      <c r="E41" s="51" t="s">
        <v>123</v>
      </c>
      <c r="F41" s="51" t="s">
        <v>7</v>
      </c>
      <c r="G41" s="52" t="s">
        <v>124</v>
      </c>
      <c r="H41" s="62">
        <v>1.8</v>
      </c>
      <c r="I41" s="36">
        <v>0</v>
      </c>
      <c r="J41" s="63">
        <v>0</v>
      </c>
      <c r="K41" s="64">
        <v>0.20999999999999999</v>
      </c>
      <c r="L41" s="65"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80</v>
      </c>
      <c r="C42" s="1"/>
      <c r="D42" s="1"/>
      <c r="E42" s="58" t="s">
        <v>439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82</v>
      </c>
      <c r="C43" s="1"/>
      <c r="D43" s="1"/>
      <c r="E43" s="58" t="s">
        <v>440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84</v>
      </c>
      <c r="C44" s="1"/>
      <c r="D44" s="1"/>
      <c r="E44" s="58" t="s">
        <v>127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86</v>
      </c>
      <c r="C45" s="31"/>
      <c r="D45" s="31"/>
      <c r="E45" s="60" t="s">
        <v>87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4</v>
      </c>
      <c r="C46" s="51" t="s">
        <v>311</v>
      </c>
      <c r="D46" s="51"/>
      <c r="E46" s="51" t="s">
        <v>312</v>
      </c>
      <c r="F46" s="51" t="s">
        <v>7</v>
      </c>
      <c r="G46" s="52" t="s">
        <v>101</v>
      </c>
      <c r="H46" s="62">
        <v>1</v>
      </c>
      <c r="I46" s="36">
        <v>0</v>
      </c>
      <c r="J46" s="63">
        <v>0</v>
      </c>
      <c r="K46" s="64">
        <v>0.20999999999999999</v>
      </c>
      <c r="L46" s="65"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80</v>
      </c>
      <c r="C47" s="1"/>
      <c r="D47" s="1"/>
      <c r="E47" s="58" t="s">
        <v>313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82</v>
      </c>
      <c r="C48" s="1"/>
      <c r="D48" s="1"/>
      <c r="E48" s="58" t="s">
        <v>83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84</v>
      </c>
      <c r="C49" s="1"/>
      <c r="D49" s="1"/>
      <c r="E49" s="58" t="s">
        <v>95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86</v>
      </c>
      <c r="C50" s="31"/>
      <c r="D50" s="31"/>
      <c r="E50" s="60" t="s">
        <v>87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6">
        <v>0</v>
      </c>
      <c r="D51" s="1"/>
      <c r="E51" s="66" t="s">
        <v>20</v>
      </c>
      <c r="F51" s="1"/>
      <c r="G51" s="67" t="s">
        <v>104</v>
      </c>
      <c r="H51" s="68">
        <v>0</v>
      </c>
      <c r="I51" s="67" t="s">
        <v>105</v>
      </c>
      <c r="J51" s="69">
        <f>(L51-H51)</f>
        <v>0</v>
      </c>
      <c r="K51" s="67" t="s">
        <v>106</v>
      </c>
      <c r="L51" s="70">
        <v>0</v>
      </c>
      <c r="M51" s="12"/>
      <c r="N51" s="2"/>
      <c r="O51" s="2"/>
      <c r="P51" s="2"/>
      <c r="Q51" s="42">
        <f>0+Q31+Q36+Q41+Q46</f>
        <v>0</v>
      </c>
      <c r="R51" s="27">
        <f>0+R31+R36+R41+R46</f>
        <v>0</v>
      </c>
      <c r="S51" s="71">
        <f>Q51*(1+J51)+R51</f>
        <v>0</v>
      </c>
    </row>
    <row r="52" thickTop="1" thickBot="1" ht="25" customHeight="1">
      <c r="A52" s="9"/>
      <c r="B52" s="72"/>
      <c r="C52" s="72"/>
      <c r="D52" s="72"/>
      <c r="E52" s="72"/>
      <c r="F52" s="72"/>
      <c r="G52" s="73" t="s">
        <v>107</v>
      </c>
      <c r="H52" s="74">
        <v>0</v>
      </c>
      <c r="I52" s="73" t="s">
        <v>108</v>
      </c>
      <c r="J52" s="75">
        <v>0</v>
      </c>
      <c r="K52" s="73" t="s">
        <v>109</v>
      </c>
      <c r="L52" s="76">
        <v>0</v>
      </c>
      <c r="M52" s="12"/>
      <c r="N52" s="2"/>
      <c r="O52" s="2"/>
      <c r="P52" s="2"/>
      <c r="Q52" s="2"/>
    </row>
    <row r="53" ht="40" customHeight="1">
      <c r="A53" s="9"/>
      <c r="B53" s="80" t="s">
        <v>128</v>
      </c>
      <c r="C53" s="1"/>
      <c r="D53" s="1"/>
      <c r="E53" s="1"/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0">
        <v>5</v>
      </c>
      <c r="C54" s="51" t="s">
        <v>398</v>
      </c>
      <c r="D54" s="51" t="s">
        <v>7</v>
      </c>
      <c r="E54" s="51" t="s">
        <v>399</v>
      </c>
      <c r="F54" s="51" t="s">
        <v>7</v>
      </c>
      <c r="G54" s="52" t="s">
        <v>131</v>
      </c>
      <c r="H54" s="53">
        <v>27</v>
      </c>
      <c r="I54" s="25">
        <v>0</v>
      </c>
      <c r="J54" s="54">
        <v>0</v>
      </c>
      <c r="K54" s="55">
        <v>0.20999999999999999</v>
      </c>
      <c r="L54" s="56"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7" t="s">
        <v>80</v>
      </c>
      <c r="C55" s="1"/>
      <c r="D55" s="1"/>
      <c r="E55" s="58" t="s">
        <v>400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82</v>
      </c>
      <c r="C56" s="1"/>
      <c r="D56" s="1"/>
      <c r="E56" s="58" t="s">
        <v>401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84</v>
      </c>
      <c r="C57" s="1"/>
      <c r="D57" s="1"/>
      <c r="E57" s="58" t="s">
        <v>402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>
      <c r="A58" s="9"/>
      <c r="B58" s="59" t="s">
        <v>86</v>
      </c>
      <c r="C58" s="31"/>
      <c r="D58" s="31"/>
      <c r="E58" s="60" t="s">
        <v>87</v>
      </c>
      <c r="F58" s="31"/>
      <c r="G58" s="31"/>
      <c r="H58" s="61"/>
      <c r="I58" s="31"/>
      <c r="J58" s="61"/>
      <c r="K58" s="31"/>
      <c r="L58" s="31"/>
      <c r="M58" s="12"/>
      <c r="N58" s="2"/>
      <c r="O58" s="2"/>
      <c r="P58" s="2"/>
      <c r="Q58" s="2"/>
    </row>
    <row r="59" thickTop="1">
      <c r="A59" s="9"/>
      <c r="B59" s="50">
        <v>6</v>
      </c>
      <c r="C59" s="51" t="s">
        <v>129</v>
      </c>
      <c r="D59" s="51" t="s">
        <v>7</v>
      </c>
      <c r="E59" s="51" t="s">
        <v>130</v>
      </c>
      <c r="F59" s="51" t="s">
        <v>7</v>
      </c>
      <c r="G59" s="52" t="s">
        <v>131</v>
      </c>
      <c r="H59" s="62">
        <v>12</v>
      </c>
      <c r="I59" s="36">
        <v>0</v>
      </c>
      <c r="J59" s="63">
        <v>0</v>
      </c>
      <c r="K59" s="64">
        <v>0.20999999999999999</v>
      </c>
      <c r="L59" s="65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441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442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134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7</v>
      </c>
      <c r="C64" s="51" t="s">
        <v>145</v>
      </c>
      <c r="D64" s="51" t="s">
        <v>7</v>
      </c>
      <c r="E64" s="51" t="s">
        <v>146</v>
      </c>
      <c r="F64" s="51" t="s">
        <v>7</v>
      </c>
      <c r="G64" s="52" t="s">
        <v>124</v>
      </c>
      <c r="H64" s="62">
        <v>8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443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444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149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>
      <c r="A69" s="9"/>
      <c r="B69" s="50">
        <v>8</v>
      </c>
      <c r="C69" s="51" t="s">
        <v>150</v>
      </c>
      <c r="D69" s="51" t="s">
        <v>7</v>
      </c>
      <c r="E69" s="51" t="s">
        <v>151</v>
      </c>
      <c r="F69" s="51" t="s">
        <v>7</v>
      </c>
      <c r="G69" s="52" t="s">
        <v>124</v>
      </c>
      <c r="H69" s="62">
        <v>1.8</v>
      </c>
      <c r="I69" s="36">
        <v>0</v>
      </c>
      <c r="J69" s="63">
        <v>0</v>
      </c>
      <c r="K69" s="64">
        <v>0.20999999999999999</v>
      </c>
      <c r="L69" s="65"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>
      <c r="A70" s="9"/>
      <c r="B70" s="57" t="s">
        <v>80</v>
      </c>
      <c r="C70" s="1"/>
      <c r="D70" s="1"/>
      <c r="E70" s="58" t="s">
        <v>152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7" t="s">
        <v>82</v>
      </c>
      <c r="C71" s="1"/>
      <c r="D71" s="1"/>
      <c r="E71" s="58" t="s">
        <v>440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84</v>
      </c>
      <c r="C72" s="1"/>
      <c r="D72" s="1"/>
      <c r="E72" s="58" t="s">
        <v>153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thickBot="1">
      <c r="A73" s="9"/>
      <c r="B73" s="59" t="s">
        <v>86</v>
      </c>
      <c r="C73" s="31"/>
      <c r="D73" s="31"/>
      <c r="E73" s="60" t="s">
        <v>87</v>
      </c>
      <c r="F73" s="31"/>
      <c r="G73" s="31"/>
      <c r="H73" s="61"/>
      <c r="I73" s="31"/>
      <c r="J73" s="61"/>
      <c r="K73" s="31"/>
      <c r="L73" s="31"/>
      <c r="M73" s="12"/>
      <c r="N73" s="2"/>
      <c r="O73" s="2"/>
      <c r="P73" s="2"/>
      <c r="Q73" s="2"/>
    </row>
    <row r="74" thickTop="1">
      <c r="A74" s="9"/>
      <c r="B74" s="50">
        <v>9</v>
      </c>
      <c r="C74" s="51" t="s">
        <v>403</v>
      </c>
      <c r="D74" s="51" t="s">
        <v>7</v>
      </c>
      <c r="E74" s="51" t="s">
        <v>404</v>
      </c>
      <c r="F74" s="51" t="s">
        <v>7</v>
      </c>
      <c r="G74" s="52" t="s">
        <v>222</v>
      </c>
      <c r="H74" s="62">
        <v>20</v>
      </c>
      <c r="I74" s="36">
        <v>0</v>
      </c>
      <c r="J74" s="63">
        <v>0</v>
      </c>
      <c r="K74" s="64">
        <v>0.20999999999999999</v>
      </c>
      <c r="L74" s="65"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7" t="s">
        <v>80</v>
      </c>
      <c r="C75" s="1"/>
      <c r="D75" s="1"/>
      <c r="E75" s="58" t="s">
        <v>319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>
      <c r="A76" s="9"/>
      <c r="B76" s="57" t="s">
        <v>82</v>
      </c>
      <c r="C76" s="1"/>
      <c r="D76" s="1"/>
      <c r="E76" s="58" t="s">
        <v>247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84</v>
      </c>
      <c r="C77" s="1"/>
      <c r="D77" s="1"/>
      <c r="E77" s="58" t="s">
        <v>321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thickBot="1">
      <c r="A78" s="9"/>
      <c r="B78" s="59" t="s">
        <v>86</v>
      </c>
      <c r="C78" s="31"/>
      <c r="D78" s="31"/>
      <c r="E78" s="60" t="s">
        <v>87</v>
      </c>
      <c r="F78" s="31"/>
      <c r="G78" s="31"/>
      <c r="H78" s="61"/>
      <c r="I78" s="31"/>
      <c r="J78" s="61"/>
      <c r="K78" s="31"/>
      <c r="L78" s="31"/>
      <c r="M78" s="12"/>
      <c r="N78" s="2"/>
      <c r="O78" s="2"/>
      <c r="P78" s="2"/>
      <c r="Q78" s="2"/>
    </row>
    <row r="79" thickTop="1">
      <c r="A79" s="9"/>
      <c r="B79" s="50">
        <v>10</v>
      </c>
      <c r="C79" s="51" t="s">
        <v>163</v>
      </c>
      <c r="D79" s="51" t="s">
        <v>7</v>
      </c>
      <c r="E79" s="51" t="s">
        <v>164</v>
      </c>
      <c r="F79" s="51" t="s">
        <v>7</v>
      </c>
      <c r="G79" s="52" t="s">
        <v>124</v>
      </c>
      <c r="H79" s="62">
        <v>8</v>
      </c>
      <c r="I79" s="36">
        <v>0</v>
      </c>
      <c r="J79" s="63">
        <v>0</v>
      </c>
      <c r="K79" s="64">
        <v>0.20999999999999999</v>
      </c>
      <c r="L79" s="65"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7" t="s">
        <v>80</v>
      </c>
      <c r="C80" s="1"/>
      <c r="D80" s="1"/>
      <c r="E80" s="58" t="s">
        <v>445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82</v>
      </c>
      <c r="C81" s="1"/>
      <c r="D81" s="1"/>
      <c r="E81" s="58" t="s">
        <v>446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84</v>
      </c>
      <c r="C82" s="1"/>
      <c r="D82" s="1"/>
      <c r="E82" s="58" t="s">
        <v>167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>
      <c r="A83" s="9"/>
      <c r="B83" s="59" t="s">
        <v>86</v>
      </c>
      <c r="C83" s="31"/>
      <c r="D83" s="31"/>
      <c r="E83" s="60" t="s">
        <v>87</v>
      </c>
      <c r="F83" s="31"/>
      <c r="G83" s="31"/>
      <c r="H83" s="61"/>
      <c r="I83" s="31"/>
      <c r="J83" s="61"/>
      <c r="K83" s="31"/>
      <c r="L83" s="31"/>
      <c r="M83" s="12"/>
      <c r="N83" s="2"/>
      <c r="O83" s="2"/>
      <c r="P83" s="2"/>
      <c r="Q83" s="2"/>
    </row>
    <row r="84" thickTop="1">
      <c r="A84" s="9"/>
      <c r="B84" s="50">
        <v>11</v>
      </c>
      <c r="C84" s="51" t="s">
        <v>323</v>
      </c>
      <c r="D84" s="51" t="s">
        <v>7</v>
      </c>
      <c r="E84" s="51" t="s">
        <v>324</v>
      </c>
      <c r="F84" s="51" t="s">
        <v>7</v>
      </c>
      <c r="G84" s="52" t="s">
        <v>124</v>
      </c>
      <c r="H84" s="62">
        <v>3</v>
      </c>
      <c r="I84" s="36">
        <v>0</v>
      </c>
      <c r="J84" s="63">
        <v>0</v>
      </c>
      <c r="K84" s="64">
        <v>0.20999999999999999</v>
      </c>
      <c r="L84" s="65"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>
      <c r="A85" s="9"/>
      <c r="B85" s="57" t="s">
        <v>80</v>
      </c>
      <c r="C85" s="1"/>
      <c r="D85" s="1"/>
      <c r="E85" s="58" t="s">
        <v>325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7" t="s">
        <v>82</v>
      </c>
      <c r="C86" s="1"/>
      <c r="D86" s="1"/>
      <c r="E86" s="58" t="s">
        <v>326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84</v>
      </c>
      <c r="C87" s="1"/>
      <c r="D87" s="1"/>
      <c r="E87" s="58" t="s">
        <v>327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thickBot="1">
      <c r="A88" s="9"/>
      <c r="B88" s="59" t="s">
        <v>86</v>
      </c>
      <c r="C88" s="31"/>
      <c r="D88" s="31"/>
      <c r="E88" s="60" t="s">
        <v>87</v>
      </c>
      <c r="F88" s="31"/>
      <c r="G88" s="31"/>
      <c r="H88" s="61"/>
      <c r="I88" s="31"/>
      <c r="J88" s="61"/>
      <c r="K88" s="31"/>
      <c r="L88" s="31"/>
      <c r="M88" s="12"/>
      <c r="N88" s="2"/>
      <c r="O88" s="2"/>
      <c r="P88" s="2"/>
      <c r="Q88" s="2"/>
    </row>
    <row r="89" thickTop="1">
      <c r="A89" s="9"/>
      <c r="B89" s="50">
        <v>12</v>
      </c>
      <c r="C89" s="51" t="s">
        <v>328</v>
      </c>
      <c r="D89" s="51" t="s">
        <v>7</v>
      </c>
      <c r="E89" s="51" t="s">
        <v>329</v>
      </c>
      <c r="F89" s="51" t="s">
        <v>7</v>
      </c>
      <c r="G89" s="52" t="s">
        <v>131</v>
      </c>
      <c r="H89" s="62">
        <v>6.04</v>
      </c>
      <c r="I89" s="36">
        <v>0</v>
      </c>
      <c r="J89" s="63">
        <v>0</v>
      </c>
      <c r="K89" s="64">
        <v>0.20999999999999999</v>
      </c>
      <c r="L89" s="65"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80</v>
      </c>
      <c r="C90" s="1"/>
      <c r="D90" s="1"/>
      <c r="E90" s="58" t="s">
        <v>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82</v>
      </c>
      <c r="C91" s="1"/>
      <c r="D91" s="1"/>
      <c r="E91" s="58" t="s">
        <v>447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84</v>
      </c>
      <c r="C92" s="1"/>
      <c r="D92" s="1"/>
      <c r="E92" s="58" t="s">
        <v>331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86</v>
      </c>
      <c r="C93" s="31"/>
      <c r="D93" s="31"/>
      <c r="E93" s="60" t="s">
        <v>87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13</v>
      </c>
      <c r="C94" s="51" t="s">
        <v>168</v>
      </c>
      <c r="D94" s="51" t="s">
        <v>7</v>
      </c>
      <c r="E94" s="51" t="s">
        <v>169</v>
      </c>
      <c r="F94" s="51" t="s">
        <v>7</v>
      </c>
      <c r="G94" s="52" t="s">
        <v>131</v>
      </c>
      <c r="H94" s="62">
        <v>12</v>
      </c>
      <c r="I94" s="36">
        <v>0</v>
      </c>
      <c r="J94" s="63">
        <v>0</v>
      </c>
      <c r="K94" s="64">
        <v>0.20999999999999999</v>
      </c>
      <c r="L94" s="65"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80</v>
      </c>
      <c r="C95" s="1"/>
      <c r="D95" s="1"/>
      <c r="E95" s="58" t="s">
        <v>448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82</v>
      </c>
      <c r="C96" s="1"/>
      <c r="D96" s="1"/>
      <c r="E96" s="58" t="s">
        <v>442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84</v>
      </c>
      <c r="C97" s="1"/>
      <c r="D97" s="1"/>
      <c r="E97" s="58" t="s">
        <v>172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86</v>
      </c>
      <c r="C98" s="31"/>
      <c r="D98" s="31"/>
      <c r="E98" s="60" t="s">
        <v>87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14</v>
      </c>
      <c r="C99" s="51" t="s">
        <v>178</v>
      </c>
      <c r="D99" s="51" t="s">
        <v>7</v>
      </c>
      <c r="E99" s="51" t="s">
        <v>179</v>
      </c>
      <c r="F99" s="51" t="s">
        <v>7</v>
      </c>
      <c r="G99" s="52" t="s">
        <v>131</v>
      </c>
      <c r="H99" s="62">
        <v>12</v>
      </c>
      <c r="I99" s="36">
        <v>0</v>
      </c>
      <c r="J99" s="63">
        <v>0</v>
      </c>
      <c r="K99" s="64">
        <v>0.20999999999999999</v>
      </c>
      <c r="L99" s="65"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80</v>
      </c>
      <c r="C100" s="1"/>
      <c r="D100" s="1"/>
      <c r="E100" s="58" t="s">
        <v>180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82</v>
      </c>
      <c r="C101" s="1"/>
      <c r="D101" s="1"/>
      <c r="E101" s="58" t="s">
        <v>442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84</v>
      </c>
      <c r="C102" s="1"/>
      <c r="D102" s="1"/>
      <c r="E102" s="58" t="s">
        <v>182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86</v>
      </c>
      <c r="C103" s="31"/>
      <c r="D103" s="31"/>
      <c r="E103" s="60" t="s">
        <v>87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66">
        <v>1</v>
      </c>
      <c r="D104" s="1"/>
      <c r="E104" s="66" t="s">
        <v>111</v>
      </c>
      <c r="F104" s="1"/>
      <c r="G104" s="67" t="s">
        <v>104</v>
      </c>
      <c r="H104" s="68">
        <v>0</v>
      </c>
      <c r="I104" s="67" t="s">
        <v>105</v>
      </c>
      <c r="J104" s="69">
        <f>(L104-H104)</f>
        <v>0</v>
      </c>
      <c r="K104" s="67" t="s">
        <v>106</v>
      </c>
      <c r="L104" s="70">
        <v>0</v>
      </c>
      <c r="M104" s="12"/>
      <c r="N104" s="2"/>
      <c r="O104" s="2"/>
      <c r="P104" s="2"/>
      <c r="Q104" s="42">
        <f>0+Q54+Q59+Q64+Q69+Q74+Q79+Q84+Q89+Q94+Q99</f>
        <v>0</v>
      </c>
      <c r="R104" s="27">
        <f>0+R54+R59+R64+R69+R74+R79+R84+R89+R94+R99</f>
        <v>0</v>
      </c>
      <c r="S104" s="71">
        <f>Q104*(1+J104)+R104</f>
        <v>0</v>
      </c>
    </row>
    <row r="105" thickTop="1" thickBot="1" ht="25" customHeight="1">
      <c r="A105" s="9"/>
      <c r="B105" s="72"/>
      <c r="C105" s="72"/>
      <c r="D105" s="72"/>
      <c r="E105" s="72"/>
      <c r="F105" s="72"/>
      <c r="G105" s="73" t="s">
        <v>107</v>
      </c>
      <c r="H105" s="74">
        <v>0</v>
      </c>
      <c r="I105" s="73" t="s">
        <v>108</v>
      </c>
      <c r="J105" s="75">
        <v>0</v>
      </c>
      <c r="K105" s="73" t="s">
        <v>109</v>
      </c>
      <c r="L105" s="76">
        <v>0</v>
      </c>
      <c r="M105" s="12"/>
      <c r="N105" s="2"/>
      <c r="O105" s="2"/>
      <c r="P105" s="2"/>
      <c r="Q105" s="2"/>
    </row>
    <row r="106" ht="40" customHeight="1">
      <c r="A106" s="9"/>
      <c r="B106" s="80" t="s">
        <v>332</v>
      </c>
      <c r="C106" s="1"/>
      <c r="D106" s="1"/>
      <c r="E106" s="1"/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0">
        <v>15</v>
      </c>
      <c r="C107" s="51" t="s">
        <v>333</v>
      </c>
      <c r="D107" s="51" t="s">
        <v>7</v>
      </c>
      <c r="E107" s="51" t="s">
        <v>334</v>
      </c>
      <c r="F107" s="51" t="s">
        <v>7</v>
      </c>
      <c r="G107" s="52" t="s">
        <v>124</v>
      </c>
      <c r="H107" s="53">
        <v>4.8040000000000003</v>
      </c>
      <c r="I107" s="25">
        <v>0</v>
      </c>
      <c r="J107" s="54">
        <v>0</v>
      </c>
      <c r="K107" s="55">
        <v>0.20999999999999999</v>
      </c>
      <c r="L107" s="56">
        <v>0</v>
      </c>
      <c r="M107" s="12"/>
      <c r="N107" s="2"/>
      <c r="O107" s="2"/>
      <c r="P107" s="2"/>
      <c r="Q107" s="42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7" t="s">
        <v>80</v>
      </c>
      <c r="C108" s="1"/>
      <c r="D108" s="1"/>
      <c r="E108" s="58" t="s">
        <v>449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>
      <c r="A109" s="9"/>
      <c r="B109" s="57" t="s">
        <v>82</v>
      </c>
      <c r="C109" s="1"/>
      <c r="D109" s="1"/>
      <c r="E109" s="58" t="s">
        <v>450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>
      <c r="A110" s="9"/>
      <c r="B110" s="57" t="s">
        <v>84</v>
      </c>
      <c r="C110" s="1"/>
      <c r="D110" s="1"/>
      <c r="E110" s="58" t="s">
        <v>337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thickBot="1">
      <c r="A111" s="9"/>
      <c r="B111" s="59" t="s">
        <v>86</v>
      </c>
      <c r="C111" s="31"/>
      <c r="D111" s="31"/>
      <c r="E111" s="60" t="s">
        <v>87</v>
      </c>
      <c r="F111" s="31"/>
      <c r="G111" s="31"/>
      <c r="H111" s="61"/>
      <c r="I111" s="31"/>
      <c r="J111" s="61"/>
      <c r="K111" s="31"/>
      <c r="L111" s="31"/>
      <c r="M111" s="12"/>
      <c r="N111" s="2"/>
      <c r="O111" s="2"/>
      <c r="P111" s="2"/>
      <c r="Q111" s="2"/>
    </row>
    <row r="112" thickTop="1">
      <c r="A112" s="9"/>
      <c r="B112" s="50">
        <v>16</v>
      </c>
      <c r="C112" s="51" t="s">
        <v>338</v>
      </c>
      <c r="D112" s="51" t="s">
        <v>7</v>
      </c>
      <c r="E112" s="51" t="s">
        <v>339</v>
      </c>
      <c r="F112" s="51" t="s">
        <v>7</v>
      </c>
      <c r="G112" s="52" t="s">
        <v>124</v>
      </c>
      <c r="H112" s="62">
        <v>0.96599999999999997</v>
      </c>
      <c r="I112" s="36">
        <v>0</v>
      </c>
      <c r="J112" s="63">
        <v>0</v>
      </c>
      <c r="K112" s="64">
        <v>0.20999999999999999</v>
      </c>
      <c r="L112" s="65">
        <v>0</v>
      </c>
      <c r="M112" s="12"/>
      <c r="N112" s="2"/>
      <c r="O112" s="2"/>
      <c r="P112" s="2"/>
      <c r="Q112" s="42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7" t="s">
        <v>80</v>
      </c>
      <c r="C113" s="1"/>
      <c r="D113" s="1"/>
      <c r="E113" s="58" t="s">
        <v>340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82</v>
      </c>
      <c r="C114" s="1"/>
      <c r="D114" s="1"/>
      <c r="E114" s="58" t="s">
        <v>451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84</v>
      </c>
      <c r="C115" s="1"/>
      <c r="D115" s="1"/>
      <c r="E115" s="58" t="s">
        <v>342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>
      <c r="A116" s="9"/>
      <c r="B116" s="59" t="s">
        <v>86</v>
      </c>
      <c r="C116" s="31"/>
      <c r="D116" s="31"/>
      <c r="E116" s="60" t="s">
        <v>87</v>
      </c>
      <c r="F116" s="31"/>
      <c r="G116" s="31"/>
      <c r="H116" s="61"/>
      <c r="I116" s="31"/>
      <c r="J116" s="61"/>
      <c r="K116" s="31"/>
      <c r="L116" s="31"/>
      <c r="M116" s="12"/>
      <c r="N116" s="2"/>
      <c r="O116" s="2"/>
      <c r="P116" s="2"/>
      <c r="Q116" s="2"/>
    </row>
    <row r="117" thickTop="1" thickBot="1" ht="25" customHeight="1">
      <c r="A117" s="9"/>
      <c r="B117" s="1"/>
      <c r="C117" s="66">
        <v>4</v>
      </c>
      <c r="D117" s="1"/>
      <c r="E117" s="66" t="s">
        <v>304</v>
      </c>
      <c r="F117" s="1"/>
      <c r="G117" s="67" t="s">
        <v>104</v>
      </c>
      <c r="H117" s="68">
        <v>0</v>
      </c>
      <c r="I117" s="67" t="s">
        <v>105</v>
      </c>
      <c r="J117" s="69">
        <f>(L117-H117)</f>
        <v>0</v>
      </c>
      <c r="K117" s="67" t="s">
        <v>106</v>
      </c>
      <c r="L117" s="70">
        <v>0</v>
      </c>
      <c r="M117" s="12"/>
      <c r="N117" s="2"/>
      <c r="O117" s="2"/>
      <c r="P117" s="2"/>
      <c r="Q117" s="42">
        <f>0+Q107+Q112</f>
        <v>0</v>
      </c>
      <c r="R117" s="27">
        <f>0+R107+R112</f>
        <v>0</v>
      </c>
      <c r="S117" s="71">
        <f>Q117*(1+J117)+R117</f>
        <v>0</v>
      </c>
    </row>
    <row r="118" thickTop="1" thickBot="1" ht="25" customHeight="1">
      <c r="A118" s="9"/>
      <c r="B118" s="72"/>
      <c r="C118" s="72"/>
      <c r="D118" s="72"/>
      <c r="E118" s="72"/>
      <c r="F118" s="72"/>
      <c r="G118" s="73" t="s">
        <v>107</v>
      </c>
      <c r="H118" s="74">
        <v>0</v>
      </c>
      <c r="I118" s="73" t="s">
        <v>108</v>
      </c>
      <c r="J118" s="75">
        <v>0</v>
      </c>
      <c r="K118" s="73" t="s">
        <v>109</v>
      </c>
      <c r="L118" s="76">
        <v>0</v>
      </c>
      <c r="M118" s="12"/>
      <c r="N118" s="2"/>
      <c r="O118" s="2"/>
      <c r="P118" s="2"/>
      <c r="Q118" s="2"/>
    </row>
    <row r="119" ht="40" customHeight="1">
      <c r="A119" s="9"/>
      <c r="B119" s="80" t="s">
        <v>343</v>
      </c>
      <c r="C119" s="1"/>
      <c r="D119" s="1"/>
      <c r="E119" s="1"/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>
      <c r="A120" s="9"/>
      <c r="B120" s="50">
        <v>17</v>
      </c>
      <c r="C120" s="51" t="s">
        <v>344</v>
      </c>
      <c r="D120" s="51" t="s">
        <v>7</v>
      </c>
      <c r="E120" s="51" t="s">
        <v>345</v>
      </c>
      <c r="F120" s="51" t="s">
        <v>7</v>
      </c>
      <c r="G120" s="52" t="s">
        <v>131</v>
      </c>
      <c r="H120" s="53">
        <v>8</v>
      </c>
      <c r="I120" s="25">
        <v>0</v>
      </c>
      <c r="J120" s="54">
        <v>0</v>
      </c>
      <c r="K120" s="55">
        <v>0.20999999999999999</v>
      </c>
      <c r="L120" s="56">
        <v>0</v>
      </c>
      <c r="M120" s="12"/>
      <c r="N120" s="2"/>
      <c r="O120" s="2"/>
      <c r="P120" s="2"/>
      <c r="Q120" s="42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57" t="s">
        <v>80</v>
      </c>
      <c r="C121" s="1"/>
      <c r="D121" s="1"/>
      <c r="E121" s="58" t="s">
        <v>346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82</v>
      </c>
      <c r="C122" s="1"/>
      <c r="D122" s="1"/>
      <c r="E122" s="58" t="s">
        <v>452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84</v>
      </c>
      <c r="C123" s="1"/>
      <c r="D123" s="1"/>
      <c r="E123" s="58" t="s">
        <v>348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>
      <c r="A124" s="9"/>
      <c r="B124" s="59" t="s">
        <v>86</v>
      </c>
      <c r="C124" s="31"/>
      <c r="D124" s="31"/>
      <c r="E124" s="60" t="s">
        <v>87</v>
      </c>
      <c r="F124" s="31"/>
      <c r="G124" s="31"/>
      <c r="H124" s="61"/>
      <c r="I124" s="31"/>
      <c r="J124" s="61"/>
      <c r="K124" s="31"/>
      <c r="L124" s="31"/>
      <c r="M124" s="12"/>
      <c r="N124" s="2"/>
      <c r="O124" s="2"/>
      <c r="P124" s="2"/>
      <c r="Q124" s="2"/>
    </row>
    <row r="125" thickTop="1" thickBot="1" ht="25" customHeight="1">
      <c r="A125" s="9"/>
      <c r="B125" s="1"/>
      <c r="C125" s="66">
        <v>7</v>
      </c>
      <c r="D125" s="1"/>
      <c r="E125" s="66" t="s">
        <v>305</v>
      </c>
      <c r="F125" s="1"/>
      <c r="G125" s="67" t="s">
        <v>104</v>
      </c>
      <c r="H125" s="68">
        <v>0</v>
      </c>
      <c r="I125" s="67" t="s">
        <v>105</v>
      </c>
      <c r="J125" s="69">
        <f>(L125-H125)</f>
        <v>0</v>
      </c>
      <c r="K125" s="67" t="s">
        <v>106</v>
      </c>
      <c r="L125" s="70">
        <v>0</v>
      </c>
      <c r="M125" s="12"/>
      <c r="N125" s="2"/>
      <c r="O125" s="2"/>
      <c r="P125" s="2"/>
      <c r="Q125" s="42">
        <f>0+Q120</f>
        <v>0</v>
      </c>
      <c r="R125" s="27">
        <f>0+R120</f>
        <v>0</v>
      </c>
      <c r="S125" s="71">
        <f>Q125*(1+J125)+R125</f>
        <v>0</v>
      </c>
    </row>
    <row r="126" thickTop="1" thickBot="1" ht="25" customHeight="1">
      <c r="A126" s="9"/>
      <c r="B126" s="72"/>
      <c r="C126" s="72"/>
      <c r="D126" s="72"/>
      <c r="E126" s="72"/>
      <c r="F126" s="72"/>
      <c r="G126" s="73" t="s">
        <v>107</v>
      </c>
      <c r="H126" s="74">
        <v>0</v>
      </c>
      <c r="I126" s="73" t="s">
        <v>108</v>
      </c>
      <c r="J126" s="75">
        <v>0</v>
      </c>
      <c r="K126" s="73" t="s">
        <v>109</v>
      </c>
      <c r="L126" s="76">
        <v>0</v>
      </c>
      <c r="M126" s="12"/>
      <c r="N126" s="2"/>
      <c r="O126" s="2"/>
      <c r="P126" s="2"/>
      <c r="Q126" s="2"/>
    </row>
    <row r="127" ht="40" customHeight="1">
      <c r="A127" s="9"/>
      <c r="B127" s="80" t="s">
        <v>349</v>
      </c>
      <c r="C127" s="1"/>
      <c r="D127" s="1"/>
      <c r="E127" s="1"/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0">
        <v>18</v>
      </c>
      <c r="C128" s="51" t="s">
        <v>350</v>
      </c>
      <c r="D128" s="51" t="s">
        <v>7</v>
      </c>
      <c r="E128" s="51" t="s">
        <v>351</v>
      </c>
      <c r="F128" s="51" t="s">
        <v>7</v>
      </c>
      <c r="G128" s="52" t="s">
        <v>101</v>
      </c>
      <c r="H128" s="53">
        <v>1</v>
      </c>
      <c r="I128" s="25">
        <v>0</v>
      </c>
      <c r="J128" s="54">
        <v>0</v>
      </c>
      <c r="K128" s="55">
        <v>0.20999999999999999</v>
      </c>
      <c r="L128" s="56"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57" t="s">
        <v>80</v>
      </c>
      <c r="C129" s="1"/>
      <c r="D129" s="1"/>
      <c r="E129" s="58" t="s">
        <v>409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82</v>
      </c>
      <c r="C130" s="1"/>
      <c r="D130" s="1"/>
      <c r="E130" s="58" t="s">
        <v>83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>
      <c r="A131" s="9"/>
      <c r="B131" s="57" t="s">
        <v>84</v>
      </c>
      <c r="C131" s="1"/>
      <c r="D131" s="1"/>
      <c r="E131" s="58" t="s">
        <v>353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thickBot="1">
      <c r="A132" s="9"/>
      <c r="B132" s="59" t="s">
        <v>86</v>
      </c>
      <c r="C132" s="31"/>
      <c r="D132" s="31"/>
      <c r="E132" s="60" t="s">
        <v>87</v>
      </c>
      <c r="F132" s="31"/>
      <c r="G132" s="31"/>
      <c r="H132" s="61"/>
      <c r="I132" s="31"/>
      <c r="J132" s="61"/>
      <c r="K132" s="31"/>
      <c r="L132" s="31"/>
      <c r="M132" s="12"/>
      <c r="N132" s="2"/>
      <c r="O132" s="2"/>
      <c r="P132" s="2"/>
      <c r="Q132" s="2"/>
    </row>
    <row r="133" thickTop="1">
      <c r="A133" s="9"/>
      <c r="B133" s="50">
        <v>19</v>
      </c>
      <c r="C133" s="51" t="s">
        <v>354</v>
      </c>
      <c r="D133" s="51" t="s">
        <v>7</v>
      </c>
      <c r="E133" s="51" t="s">
        <v>355</v>
      </c>
      <c r="F133" s="51" t="s">
        <v>7</v>
      </c>
      <c r="G133" s="52" t="s">
        <v>124</v>
      </c>
      <c r="H133" s="62">
        <v>0.58899999999999997</v>
      </c>
      <c r="I133" s="36">
        <v>0</v>
      </c>
      <c r="J133" s="63">
        <v>0</v>
      </c>
      <c r="K133" s="64">
        <v>0.20999999999999999</v>
      </c>
      <c r="L133" s="65">
        <v>0</v>
      </c>
      <c r="M133" s="12"/>
      <c r="N133" s="2"/>
      <c r="O133" s="2"/>
      <c r="P133" s="2"/>
      <c r="Q133" s="42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57" t="s">
        <v>80</v>
      </c>
      <c r="C134" s="1"/>
      <c r="D134" s="1"/>
      <c r="E134" s="58" t="s">
        <v>7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82</v>
      </c>
      <c r="C135" s="1"/>
      <c r="D135" s="1"/>
      <c r="E135" s="58" t="s">
        <v>453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>
      <c r="A136" s="9"/>
      <c r="B136" s="57" t="s">
        <v>84</v>
      </c>
      <c r="C136" s="1"/>
      <c r="D136" s="1"/>
      <c r="E136" s="58" t="s">
        <v>358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thickBot="1">
      <c r="A137" s="9"/>
      <c r="B137" s="59" t="s">
        <v>86</v>
      </c>
      <c r="C137" s="31"/>
      <c r="D137" s="31"/>
      <c r="E137" s="60" t="s">
        <v>87</v>
      </c>
      <c r="F137" s="31"/>
      <c r="G137" s="31"/>
      <c r="H137" s="61"/>
      <c r="I137" s="31"/>
      <c r="J137" s="61"/>
      <c r="K137" s="31"/>
      <c r="L137" s="31"/>
      <c r="M137" s="12"/>
      <c r="N137" s="2"/>
      <c r="O137" s="2"/>
      <c r="P137" s="2"/>
      <c r="Q137" s="2"/>
    </row>
    <row r="138" thickTop="1" thickBot="1" ht="25" customHeight="1">
      <c r="A138" s="9"/>
      <c r="B138" s="1"/>
      <c r="C138" s="66">
        <v>8</v>
      </c>
      <c r="D138" s="1"/>
      <c r="E138" s="66" t="s">
        <v>306</v>
      </c>
      <c r="F138" s="1"/>
      <c r="G138" s="67" t="s">
        <v>104</v>
      </c>
      <c r="H138" s="68">
        <v>0</v>
      </c>
      <c r="I138" s="67" t="s">
        <v>105</v>
      </c>
      <c r="J138" s="69">
        <f>(L138-H138)</f>
        <v>0</v>
      </c>
      <c r="K138" s="67" t="s">
        <v>106</v>
      </c>
      <c r="L138" s="70">
        <v>0</v>
      </c>
      <c r="M138" s="12"/>
      <c r="N138" s="2"/>
      <c r="O138" s="2"/>
      <c r="P138" s="2"/>
      <c r="Q138" s="42">
        <f>0+Q128+Q133</f>
        <v>0</v>
      </c>
      <c r="R138" s="27">
        <f>0+R128+R133</f>
        <v>0</v>
      </c>
      <c r="S138" s="71">
        <f>Q138*(1+J138)+R138</f>
        <v>0</v>
      </c>
    </row>
    <row r="139" thickTop="1" thickBot="1" ht="25" customHeight="1">
      <c r="A139" s="9"/>
      <c r="B139" s="72"/>
      <c r="C139" s="72"/>
      <c r="D139" s="72"/>
      <c r="E139" s="72"/>
      <c r="F139" s="72"/>
      <c r="G139" s="73" t="s">
        <v>107</v>
      </c>
      <c r="H139" s="74">
        <v>0</v>
      </c>
      <c r="I139" s="73" t="s">
        <v>108</v>
      </c>
      <c r="J139" s="75">
        <v>0</v>
      </c>
      <c r="K139" s="73" t="s">
        <v>109</v>
      </c>
      <c r="L139" s="76">
        <v>0</v>
      </c>
      <c r="M139" s="12"/>
      <c r="N139" s="2"/>
      <c r="O139" s="2"/>
      <c r="P139" s="2"/>
      <c r="Q139" s="2"/>
    </row>
    <row r="140" ht="40" customHeight="1">
      <c r="A140" s="9"/>
      <c r="B140" s="80" t="s">
        <v>219</v>
      </c>
      <c r="C140" s="1"/>
      <c r="D140" s="1"/>
      <c r="E140" s="1"/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>
      <c r="A141" s="9"/>
      <c r="B141" s="50">
        <v>20</v>
      </c>
      <c r="C141" s="51" t="s">
        <v>363</v>
      </c>
      <c r="D141" s="51" t="s">
        <v>7</v>
      </c>
      <c r="E141" s="51" t="s">
        <v>364</v>
      </c>
      <c r="F141" s="51" t="s">
        <v>7</v>
      </c>
      <c r="G141" s="52" t="s">
        <v>222</v>
      </c>
      <c r="H141" s="53">
        <v>3</v>
      </c>
      <c r="I141" s="25">
        <v>0</v>
      </c>
      <c r="J141" s="54">
        <v>0</v>
      </c>
      <c r="K141" s="55">
        <v>0.20999999999999999</v>
      </c>
      <c r="L141" s="56"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57" t="s">
        <v>80</v>
      </c>
      <c r="C142" s="1"/>
      <c r="D142" s="1"/>
      <c r="E142" s="58" t="s">
        <v>454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82</v>
      </c>
      <c r="C143" s="1"/>
      <c r="D143" s="1"/>
      <c r="E143" s="58" t="s">
        <v>316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84</v>
      </c>
      <c r="C144" s="1"/>
      <c r="D144" s="1"/>
      <c r="E144" s="58" t="s">
        <v>367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thickBot="1">
      <c r="A145" s="9"/>
      <c r="B145" s="59" t="s">
        <v>86</v>
      </c>
      <c r="C145" s="31"/>
      <c r="D145" s="31"/>
      <c r="E145" s="60" t="s">
        <v>87</v>
      </c>
      <c r="F145" s="31"/>
      <c r="G145" s="31"/>
      <c r="H145" s="61"/>
      <c r="I145" s="31"/>
      <c r="J145" s="61"/>
      <c r="K145" s="31"/>
      <c r="L145" s="31"/>
      <c r="M145" s="12"/>
      <c r="N145" s="2"/>
      <c r="O145" s="2"/>
      <c r="P145" s="2"/>
      <c r="Q145" s="2"/>
    </row>
    <row r="146" thickTop="1">
      <c r="A146" s="9"/>
      <c r="B146" s="50">
        <v>21</v>
      </c>
      <c r="C146" s="51" t="s">
        <v>368</v>
      </c>
      <c r="D146" s="51" t="s">
        <v>7</v>
      </c>
      <c r="E146" s="51" t="s">
        <v>369</v>
      </c>
      <c r="F146" s="51" t="s">
        <v>7</v>
      </c>
      <c r="G146" s="52" t="s">
        <v>222</v>
      </c>
      <c r="H146" s="62">
        <v>5.7000000000000002</v>
      </c>
      <c r="I146" s="36">
        <v>0</v>
      </c>
      <c r="J146" s="63">
        <v>0</v>
      </c>
      <c r="K146" s="64">
        <v>0.20999999999999999</v>
      </c>
      <c r="L146" s="65"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>
      <c r="A147" s="9"/>
      <c r="B147" s="57" t="s">
        <v>80</v>
      </c>
      <c r="C147" s="1"/>
      <c r="D147" s="1"/>
      <c r="E147" s="58" t="s">
        <v>431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82</v>
      </c>
      <c r="C148" s="1"/>
      <c r="D148" s="1"/>
      <c r="E148" s="58" t="s">
        <v>455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84</v>
      </c>
      <c r="C149" s="1"/>
      <c r="D149" s="1"/>
      <c r="E149" s="58" t="s">
        <v>372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thickBot="1">
      <c r="A150" s="9"/>
      <c r="B150" s="59" t="s">
        <v>86</v>
      </c>
      <c r="C150" s="31"/>
      <c r="D150" s="31"/>
      <c r="E150" s="60" t="s">
        <v>87</v>
      </c>
      <c r="F150" s="31"/>
      <c r="G150" s="31"/>
      <c r="H150" s="61"/>
      <c r="I150" s="31"/>
      <c r="J150" s="61"/>
      <c r="K150" s="31"/>
      <c r="L150" s="31"/>
      <c r="M150" s="12"/>
      <c r="N150" s="2"/>
      <c r="O150" s="2"/>
      <c r="P150" s="2"/>
      <c r="Q150" s="2"/>
    </row>
    <row r="151" thickTop="1">
      <c r="A151" s="9"/>
      <c r="B151" s="50">
        <v>22</v>
      </c>
      <c r="C151" s="51" t="s">
        <v>456</v>
      </c>
      <c r="D151" s="51" t="s">
        <v>7</v>
      </c>
      <c r="E151" s="51" t="s">
        <v>457</v>
      </c>
      <c r="F151" s="51" t="s">
        <v>7</v>
      </c>
      <c r="G151" s="52" t="s">
        <v>101</v>
      </c>
      <c r="H151" s="62">
        <v>1</v>
      </c>
      <c r="I151" s="36">
        <v>0</v>
      </c>
      <c r="J151" s="63">
        <v>0</v>
      </c>
      <c r="K151" s="64">
        <v>0.20999999999999999</v>
      </c>
      <c r="L151" s="65">
        <v>0</v>
      </c>
      <c r="M151" s="12"/>
      <c r="N151" s="2"/>
      <c r="O151" s="2"/>
      <c r="P151" s="2"/>
      <c r="Q151" s="42">
        <f>IF(ISNUMBER(K151),IF(H151&gt;0,IF(I151&gt;0,J151,0),0),0)</f>
        <v>0</v>
      </c>
      <c r="R151" s="27">
        <f>IF(ISNUMBER(K151)=FALSE,J151,0)</f>
        <v>0</v>
      </c>
    </row>
    <row r="152">
      <c r="A152" s="9"/>
      <c r="B152" s="57" t="s">
        <v>80</v>
      </c>
      <c r="C152" s="1"/>
      <c r="D152" s="1"/>
      <c r="E152" s="58" t="s">
        <v>458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>
      <c r="A153" s="9"/>
      <c r="B153" s="57" t="s">
        <v>82</v>
      </c>
      <c r="C153" s="1"/>
      <c r="D153" s="1"/>
      <c r="E153" s="58" t="s">
        <v>83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84</v>
      </c>
      <c r="C154" s="1"/>
      <c r="D154" s="1"/>
      <c r="E154" s="58" t="s">
        <v>376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>
      <c r="A155" s="9"/>
      <c r="B155" s="59" t="s">
        <v>86</v>
      </c>
      <c r="C155" s="31"/>
      <c r="D155" s="31"/>
      <c r="E155" s="60" t="s">
        <v>87</v>
      </c>
      <c r="F155" s="31"/>
      <c r="G155" s="31"/>
      <c r="H155" s="61"/>
      <c r="I155" s="31"/>
      <c r="J155" s="61"/>
      <c r="K155" s="31"/>
      <c r="L155" s="31"/>
      <c r="M155" s="12"/>
      <c r="N155" s="2"/>
      <c r="O155" s="2"/>
      <c r="P155" s="2"/>
      <c r="Q155" s="2"/>
    </row>
    <row r="156" thickTop="1">
      <c r="A156" s="9"/>
      <c r="B156" s="50">
        <v>23</v>
      </c>
      <c r="C156" s="51" t="s">
        <v>459</v>
      </c>
      <c r="D156" s="51" t="s">
        <v>7</v>
      </c>
      <c r="E156" s="51" t="s">
        <v>460</v>
      </c>
      <c r="F156" s="51" t="s">
        <v>7</v>
      </c>
      <c r="G156" s="52" t="s">
        <v>222</v>
      </c>
      <c r="H156" s="62">
        <v>1.5</v>
      </c>
      <c r="I156" s="36">
        <v>0</v>
      </c>
      <c r="J156" s="63">
        <v>0</v>
      </c>
      <c r="K156" s="64">
        <v>0.20999999999999999</v>
      </c>
      <c r="L156" s="65"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>
      <c r="A157" s="9"/>
      <c r="B157" s="57" t="s">
        <v>80</v>
      </c>
      <c r="C157" s="1"/>
      <c r="D157" s="1"/>
      <c r="E157" s="58" t="s">
        <v>461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>
      <c r="A158" s="9"/>
      <c r="B158" s="57" t="s">
        <v>82</v>
      </c>
      <c r="C158" s="1"/>
      <c r="D158" s="1"/>
      <c r="E158" s="58" t="s">
        <v>380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84</v>
      </c>
      <c r="C159" s="1"/>
      <c r="D159" s="1"/>
      <c r="E159" s="58" t="s">
        <v>381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thickBot="1">
      <c r="A160" s="9"/>
      <c r="B160" s="59" t="s">
        <v>86</v>
      </c>
      <c r="C160" s="31"/>
      <c r="D160" s="31"/>
      <c r="E160" s="60" t="s">
        <v>87</v>
      </c>
      <c r="F160" s="31"/>
      <c r="G160" s="31"/>
      <c r="H160" s="61"/>
      <c r="I160" s="31"/>
      <c r="J160" s="61"/>
      <c r="K160" s="31"/>
      <c r="L160" s="31"/>
      <c r="M160" s="12"/>
      <c r="N160" s="2"/>
      <c r="O160" s="2"/>
      <c r="P160" s="2"/>
      <c r="Q160" s="2"/>
    </row>
    <row r="161" thickTop="1">
      <c r="A161" s="9"/>
      <c r="B161" s="50">
        <v>24</v>
      </c>
      <c r="C161" s="51" t="s">
        <v>382</v>
      </c>
      <c r="D161" s="51" t="s">
        <v>7</v>
      </c>
      <c r="E161" s="51" t="s">
        <v>383</v>
      </c>
      <c r="F161" s="51" t="s">
        <v>7</v>
      </c>
      <c r="G161" s="52" t="s">
        <v>131</v>
      </c>
      <c r="H161" s="62">
        <v>20.399999999999999</v>
      </c>
      <c r="I161" s="36">
        <v>0</v>
      </c>
      <c r="J161" s="63">
        <v>0</v>
      </c>
      <c r="K161" s="64">
        <v>0.20999999999999999</v>
      </c>
      <c r="L161" s="65">
        <v>0</v>
      </c>
      <c r="M161" s="12"/>
      <c r="N161" s="2"/>
      <c r="O161" s="2"/>
      <c r="P161" s="2"/>
      <c r="Q161" s="42">
        <f>IF(ISNUMBER(K161),IF(H161&gt;0,IF(I161&gt;0,J161,0),0),0)</f>
        <v>0</v>
      </c>
      <c r="R161" s="27">
        <f>IF(ISNUMBER(K161)=FALSE,J161,0)</f>
        <v>0</v>
      </c>
    </row>
    <row r="162">
      <c r="A162" s="9"/>
      <c r="B162" s="57" t="s">
        <v>80</v>
      </c>
      <c r="C162" s="1"/>
      <c r="D162" s="1"/>
      <c r="E162" s="58" t="s">
        <v>462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>
      <c r="A163" s="9"/>
      <c r="B163" s="57" t="s">
        <v>82</v>
      </c>
      <c r="C163" s="1"/>
      <c r="D163" s="1"/>
      <c r="E163" s="58" t="s">
        <v>385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84</v>
      </c>
      <c r="C164" s="1"/>
      <c r="D164" s="1"/>
      <c r="E164" s="58" t="s">
        <v>386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thickBot="1">
      <c r="A165" s="9"/>
      <c r="B165" s="59" t="s">
        <v>86</v>
      </c>
      <c r="C165" s="31"/>
      <c r="D165" s="31"/>
      <c r="E165" s="60" t="s">
        <v>87</v>
      </c>
      <c r="F165" s="31"/>
      <c r="G165" s="31"/>
      <c r="H165" s="61"/>
      <c r="I165" s="31"/>
      <c r="J165" s="61"/>
      <c r="K165" s="31"/>
      <c r="L165" s="31"/>
      <c r="M165" s="12"/>
      <c r="N165" s="2"/>
      <c r="O165" s="2"/>
      <c r="P165" s="2"/>
      <c r="Q165" s="2"/>
    </row>
    <row r="166" thickTop="1">
      <c r="A166" s="9"/>
      <c r="B166" s="50">
        <v>25</v>
      </c>
      <c r="C166" s="51" t="s">
        <v>387</v>
      </c>
      <c r="D166" s="51" t="s">
        <v>7</v>
      </c>
      <c r="E166" s="51" t="s">
        <v>388</v>
      </c>
      <c r="F166" s="51" t="s">
        <v>7</v>
      </c>
      <c r="G166" s="52" t="s">
        <v>131</v>
      </c>
      <c r="H166" s="62">
        <v>10</v>
      </c>
      <c r="I166" s="36">
        <v>0</v>
      </c>
      <c r="J166" s="63">
        <v>0</v>
      </c>
      <c r="K166" s="64">
        <v>0.20999999999999999</v>
      </c>
      <c r="L166" s="65">
        <v>0</v>
      </c>
      <c r="M166" s="12"/>
      <c r="N166" s="2"/>
      <c r="O166" s="2"/>
      <c r="P166" s="2"/>
      <c r="Q166" s="42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57" t="s">
        <v>80</v>
      </c>
      <c r="C167" s="1"/>
      <c r="D167" s="1"/>
      <c r="E167" s="58" t="s">
        <v>463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>
      <c r="A168" s="9"/>
      <c r="B168" s="57" t="s">
        <v>82</v>
      </c>
      <c r="C168" s="1"/>
      <c r="D168" s="1"/>
      <c r="E168" s="58" t="s">
        <v>390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>
      <c r="A169" s="9"/>
      <c r="B169" s="57" t="s">
        <v>84</v>
      </c>
      <c r="C169" s="1"/>
      <c r="D169" s="1"/>
      <c r="E169" s="58" t="s">
        <v>301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thickBot="1">
      <c r="A170" s="9"/>
      <c r="B170" s="59" t="s">
        <v>86</v>
      </c>
      <c r="C170" s="31"/>
      <c r="D170" s="31"/>
      <c r="E170" s="60" t="s">
        <v>87</v>
      </c>
      <c r="F170" s="31"/>
      <c r="G170" s="31"/>
      <c r="H170" s="61"/>
      <c r="I170" s="31"/>
      <c r="J170" s="61"/>
      <c r="K170" s="31"/>
      <c r="L170" s="31"/>
      <c r="M170" s="12"/>
      <c r="N170" s="2"/>
      <c r="O170" s="2"/>
      <c r="P170" s="2"/>
      <c r="Q170" s="2"/>
    </row>
    <row r="171" thickTop="1">
      <c r="A171" s="9"/>
      <c r="B171" s="50">
        <v>26</v>
      </c>
      <c r="C171" s="51" t="s">
        <v>391</v>
      </c>
      <c r="D171" s="51" t="s">
        <v>7</v>
      </c>
      <c r="E171" s="51" t="s">
        <v>392</v>
      </c>
      <c r="F171" s="51" t="s">
        <v>7</v>
      </c>
      <c r="G171" s="52" t="s">
        <v>124</v>
      </c>
      <c r="H171" s="62">
        <v>2.1600000000000001</v>
      </c>
      <c r="I171" s="36">
        <v>0</v>
      </c>
      <c r="J171" s="63">
        <v>0</v>
      </c>
      <c r="K171" s="64">
        <v>0.20999999999999999</v>
      </c>
      <c r="L171" s="65">
        <v>0</v>
      </c>
      <c r="M171" s="12"/>
      <c r="N171" s="2"/>
      <c r="O171" s="2"/>
      <c r="P171" s="2"/>
      <c r="Q171" s="42">
        <f>IF(ISNUMBER(K171),IF(H171&gt;0,IF(I171&gt;0,J171,0),0),0)</f>
        <v>0</v>
      </c>
      <c r="R171" s="27">
        <f>IF(ISNUMBER(K171)=FALSE,J171,0)</f>
        <v>0</v>
      </c>
    </row>
    <row r="172">
      <c r="A172" s="9"/>
      <c r="B172" s="57" t="s">
        <v>80</v>
      </c>
      <c r="C172" s="1"/>
      <c r="D172" s="1"/>
      <c r="E172" s="58" t="s">
        <v>464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82</v>
      </c>
      <c r="C173" s="1"/>
      <c r="D173" s="1"/>
      <c r="E173" s="58" t="s">
        <v>465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>
      <c r="A174" s="9"/>
      <c r="B174" s="57" t="s">
        <v>84</v>
      </c>
      <c r="C174" s="1"/>
      <c r="D174" s="1"/>
      <c r="E174" s="58" t="s">
        <v>395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 thickBot="1">
      <c r="A175" s="9"/>
      <c r="B175" s="59" t="s">
        <v>86</v>
      </c>
      <c r="C175" s="31"/>
      <c r="D175" s="31"/>
      <c r="E175" s="60" t="s">
        <v>87</v>
      </c>
      <c r="F175" s="31"/>
      <c r="G175" s="31"/>
      <c r="H175" s="61"/>
      <c r="I175" s="31"/>
      <c r="J175" s="61"/>
      <c r="K175" s="31"/>
      <c r="L175" s="31"/>
      <c r="M175" s="12"/>
      <c r="N175" s="2"/>
      <c r="O175" s="2"/>
      <c r="P175" s="2"/>
      <c r="Q175" s="2"/>
    </row>
    <row r="176" thickTop="1" thickBot="1" ht="25" customHeight="1">
      <c r="A176" s="9"/>
      <c r="B176" s="1"/>
      <c r="C176" s="66">
        <v>9</v>
      </c>
      <c r="D176" s="1"/>
      <c r="E176" s="66" t="s">
        <v>113</v>
      </c>
      <c r="F176" s="1"/>
      <c r="G176" s="67" t="s">
        <v>104</v>
      </c>
      <c r="H176" s="68">
        <v>0</v>
      </c>
      <c r="I176" s="67" t="s">
        <v>105</v>
      </c>
      <c r="J176" s="69">
        <f>(L176-H176)</f>
        <v>0</v>
      </c>
      <c r="K176" s="67" t="s">
        <v>106</v>
      </c>
      <c r="L176" s="70">
        <v>0</v>
      </c>
      <c r="M176" s="12"/>
      <c r="N176" s="2"/>
      <c r="O176" s="2"/>
      <c r="P176" s="2"/>
      <c r="Q176" s="42">
        <f>0+Q141+Q146+Q151+Q156+Q161+Q166+Q171</f>
        <v>0</v>
      </c>
      <c r="R176" s="27">
        <f>0+R141+R146+R151+R156+R161+R166+R171</f>
        <v>0</v>
      </c>
      <c r="S176" s="71">
        <f>Q176*(1+J176)+R176</f>
        <v>0</v>
      </c>
    </row>
    <row r="177" thickTop="1" thickBot="1" ht="25" customHeight="1">
      <c r="A177" s="9"/>
      <c r="B177" s="72"/>
      <c r="C177" s="72"/>
      <c r="D177" s="72"/>
      <c r="E177" s="72"/>
      <c r="F177" s="72"/>
      <c r="G177" s="73" t="s">
        <v>107</v>
      </c>
      <c r="H177" s="74">
        <v>0</v>
      </c>
      <c r="I177" s="73" t="s">
        <v>108</v>
      </c>
      <c r="J177" s="75">
        <v>0</v>
      </c>
      <c r="K177" s="73" t="s">
        <v>109</v>
      </c>
      <c r="L177" s="76">
        <v>0</v>
      </c>
      <c r="M177" s="12"/>
      <c r="N177" s="2"/>
      <c r="O177" s="2"/>
      <c r="P177" s="2"/>
      <c r="Q177" s="2"/>
    </row>
    <row r="178">
      <c r="A178" s="13"/>
      <c r="B178" s="4"/>
      <c r="C178" s="4"/>
      <c r="D178" s="4"/>
      <c r="E178" s="4"/>
      <c r="F178" s="4"/>
      <c r="G178" s="4"/>
      <c r="H178" s="77"/>
      <c r="I178" s="4"/>
      <c r="J178" s="77"/>
      <c r="K178" s="4"/>
      <c r="L178" s="4"/>
      <c r="M178" s="14"/>
      <c r="N178" s="2"/>
      <c r="O178" s="2"/>
      <c r="P178" s="2"/>
      <c r="Q178" s="2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"/>
      <c r="O179" s="2"/>
      <c r="P179" s="2"/>
      <c r="Q179" s="2"/>
    </row>
  </sheetData>
  <mergeCells count="12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42:D42"/>
    <mergeCell ref="B43:D43"/>
    <mergeCell ref="B44:D44"/>
    <mergeCell ref="B45:D45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06:L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9:L119"/>
    <mergeCell ref="B121:D121"/>
    <mergeCell ref="B122:D122"/>
    <mergeCell ref="B123:D123"/>
    <mergeCell ref="B124:D124"/>
    <mergeCell ref="B127:L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40:L14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466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AVERAGE(J42,J75,J88,J101,J109,J117,J150)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S42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S75</f>
        <v>0</v>
      </c>
    </row>
    <row r="22">
      <c r="A22" s="9"/>
      <c r="B22" s="45">
        <v>3</v>
      </c>
      <c r="C22" s="1"/>
      <c r="D22" s="1"/>
      <c r="E22" s="46" t="s">
        <v>467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S88</f>
        <v>0</v>
      </c>
    </row>
    <row r="23">
      <c r="A23" s="9"/>
      <c r="B23" s="45">
        <v>4</v>
      </c>
      <c r="C23" s="1"/>
      <c r="D23" s="1"/>
      <c r="E23" s="46" t="s">
        <v>304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S101</f>
        <v>0</v>
      </c>
    </row>
    <row r="24">
      <c r="A24" s="9"/>
      <c r="B24" s="45">
        <v>7</v>
      </c>
      <c r="C24" s="1"/>
      <c r="D24" s="1"/>
      <c r="E24" s="46" t="s">
        <v>305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S109</f>
        <v>0</v>
      </c>
    </row>
    <row r="25">
      <c r="A25" s="9"/>
      <c r="B25" s="45">
        <v>8</v>
      </c>
      <c r="C25" s="1"/>
      <c r="D25" s="1"/>
      <c r="E25" s="46" t="s">
        <v>306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S117</f>
        <v>0</v>
      </c>
    </row>
    <row r="26">
      <c r="A26" s="9"/>
      <c r="B26" s="45">
        <v>9</v>
      </c>
      <c r="C26" s="1"/>
      <c r="D26" s="1"/>
      <c r="E26" s="46" t="s">
        <v>113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S150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1"/>
      <c r="N27" s="2"/>
      <c r="O27" s="2"/>
      <c r="P27" s="2"/>
      <c r="Q27" s="2"/>
    </row>
    <row r="28" ht="14" customHeight="1">
      <c r="A28" s="4"/>
      <c r="B28" s="37" t="s">
        <v>68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8"/>
      <c r="N29" s="2"/>
      <c r="O29" s="2"/>
      <c r="P29" s="2"/>
      <c r="Q29" s="2"/>
    </row>
    <row r="30" ht="18" customHeight="1">
      <c r="A30" s="9"/>
      <c r="B30" s="43" t="s">
        <v>69</v>
      </c>
      <c r="C30" s="43" t="s">
        <v>65</v>
      </c>
      <c r="D30" s="43" t="s">
        <v>70</v>
      </c>
      <c r="E30" s="43" t="s">
        <v>66</v>
      </c>
      <c r="F30" s="43" t="s">
        <v>71</v>
      </c>
      <c r="G30" s="44" t="s">
        <v>72</v>
      </c>
      <c r="H30" s="22" t="s">
        <v>73</v>
      </c>
      <c r="I30" s="22" t="s">
        <v>74</v>
      </c>
      <c r="J30" s="22" t="s">
        <v>17</v>
      </c>
      <c r="K30" s="44" t="s">
        <v>75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8" t="s">
        <v>114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0">
        <v>1</v>
      </c>
      <c r="C32" s="51" t="s">
        <v>115</v>
      </c>
      <c r="D32" s="51" t="s">
        <v>307</v>
      </c>
      <c r="E32" s="51" t="s">
        <v>117</v>
      </c>
      <c r="F32" s="51" t="s">
        <v>7</v>
      </c>
      <c r="G32" s="52" t="s">
        <v>118</v>
      </c>
      <c r="H32" s="53">
        <v>125.253</v>
      </c>
      <c r="I32" s="25">
        <v>0</v>
      </c>
      <c r="J32" s="54">
        <v>0</v>
      </c>
      <c r="K32" s="55">
        <v>0.20999999999999999</v>
      </c>
      <c r="L32" s="56"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7" t="s">
        <v>80</v>
      </c>
      <c r="C33" s="1"/>
      <c r="D33" s="1"/>
      <c r="E33" s="58" t="s">
        <v>308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82</v>
      </c>
      <c r="C34" s="1"/>
      <c r="D34" s="1"/>
      <c r="E34" s="58" t="s">
        <v>468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84</v>
      </c>
      <c r="C35" s="1"/>
      <c r="D35" s="1"/>
      <c r="E35" s="58" t="s">
        <v>121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>
      <c r="A36" s="9"/>
      <c r="B36" s="59" t="s">
        <v>86</v>
      </c>
      <c r="C36" s="31"/>
      <c r="D36" s="31"/>
      <c r="E36" s="60" t="s">
        <v>87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>
      <c r="A37" s="9"/>
      <c r="B37" s="50">
        <v>2</v>
      </c>
      <c r="C37" s="51" t="s">
        <v>311</v>
      </c>
      <c r="D37" s="51"/>
      <c r="E37" s="51" t="s">
        <v>312</v>
      </c>
      <c r="F37" s="51" t="s">
        <v>7</v>
      </c>
      <c r="G37" s="52" t="s">
        <v>101</v>
      </c>
      <c r="H37" s="62">
        <v>1</v>
      </c>
      <c r="I37" s="36">
        <v>0</v>
      </c>
      <c r="J37" s="63">
        <v>0</v>
      </c>
      <c r="K37" s="64">
        <v>0.20999999999999999</v>
      </c>
      <c r="L37" s="65"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7" t="s">
        <v>80</v>
      </c>
      <c r="C38" s="1"/>
      <c r="D38" s="1"/>
      <c r="E38" s="58" t="s">
        <v>313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82</v>
      </c>
      <c r="C39" s="1"/>
      <c r="D39" s="1"/>
      <c r="E39" s="58" t="s">
        <v>83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84</v>
      </c>
      <c r="C40" s="1"/>
      <c r="D40" s="1"/>
      <c r="E40" s="58" t="s">
        <v>95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thickBot="1">
      <c r="A41" s="9"/>
      <c r="B41" s="59" t="s">
        <v>86</v>
      </c>
      <c r="C41" s="31"/>
      <c r="D41" s="31"/>
      <c r="E41" s="60" t="s">
        <v>87</v>
      </c>
      <c r="F41" s="31"/>
      <c r="G41" s="31"/>
      <c r="H41" s="61"/>
      <c r="I41" s="31"/>
      <c r="J41" s="61"/>
      <c r="K41" s="31"/>
      <c r="L41" s="31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6">
        <v>0</v>
      </c>
      <c r="D42" s="1"/>
      <c r="E42" s="66" t="s">
        <v>20</v>
      </c>
      <c r="F42" s="1"/>
      <c r="G42" s="67" t="s">
        <v>104</v>
      </c>
      <c r="H42" s="68">
        <v>0</v>
      </c>
      <c r="I42" s="67" t="s">
        <v>105</v>
      </c>
      <c r="J42" s="69">
        <f>(L42-H42)</f>
        <v>0</v>
      </c>
      <c r="K42" s="67" t="s">
        <v>106</v>
      </c>
      <c r="L42" s="70">
        <v>0</v>
      </c>
      <c r="M42" s="12"/>
      <c r="N42" s="2"/>
      <c r="O42" s="2"/>
      <c r="P42" s="2"/>
      <c r="Q42" s="42">
        <f>0+Q32+Q37</f>
        <v>0</v>
      </c>
      <c r="R42" s="27">
        <f>0+R32+R37</f>
        <v>0</v>
      </c>
      <c r="S42" s="71">
        <f>Q42*(1+J42)+R42</f>
        <v>0</v>
      </c>
    </row>
    <row r="43" thickTop="1" thickBot="1" ht="25" customHeight="1">
      <c r="A43" s="9"/>
      <c r="B43" s="72"/>
      <c r="C43" s="72"/>
      <c r="D43" s="72"/>
      <c r="E43" s="72"/>
      <c r="F43" s="72"/>
      <c r="G43" s="73" t="s">
        <v>107</v>
      </c>
      <c r="H43" s="74">
        <v>0</v>
      </c>
      <c r="I43" s="73" t="s">
        <v>108</v>
      </c>
      <c r="J43" s="75">
        <v>0</v>
      </c>
      <c r="K43" s="73" t="s">
        <v>109</v>
      </c>
      <c r="L43" s="76">
        <v>0</v>
      </c>
      <c r="M43" s="12"/>
      <c r="N43" s="2"/>
      <c r="O43" s="2"/>
      <c r="P43" s="2"/>
      <c r="Q43" s="2"/>
    </row>
    <row r="44" ht="40" customHeight="1">
      <c r="A44" s="9"/>
      <c r="B44" s="80" t="s">
        <v>128</v>
      </c>
      <c r="C44" s="1"/>
      <c r="D44" s="1"/>
      <c r="E44" s="1"/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0">
        <v>3</v>
      </c>
      <c r="C45" s="51" t="s">
        <v>398</v>
      </c>
      <c r="D45" s="51" t="s">
        <v>7</v>
      </c>
      <c r="E45" s="51" t="s">
        <v>399</v>
      </c>
      <c r="F45" s="51" t="s">
        <v>7</v>
      </c>
      <c r="G45" s="52" t="s">
        <v>131</v>
      </c>
      <c r="H45" s="53">
        <v>210</v>
      </c>
      <c r="I45" s="25">
        <v>0</v>
      </c>
      <c r="J45" s="54">
        <v>0</v>
      </c>
      <c r="K45" s="55">
        <v>0.20999999999999999</v>
      </c>
      <c r="L45" s="56">
        <v>0</v>
      </c>
      <c r="M45" s="12"/>
      <c r="N45" s="2"/>
      <c r="O45" s="2"/>
      <c r="P45" s="2"/>
      <c r="Q45" s="42">
        <f>IF(ISNUMBER(K45),IF(H45&gt;0,IF(I45&gt;0,J45,0),0),0)</f>
        <v>0</v>
      </c>
      <c r="R45" s="27">
        <f>IF(ISNUMBER(K45)=FALSE,J45,0)</f>
        <v>0</v>
      </c>
    </row>
    <row r="46">
      <c r="A46" s="9"/>
      <c r="B46" s="57" t="s">
        <v>80</v>
      </c>
      <c r="C46" s="1"/>
      <c r="D46" s="1"/>
      <c r="E46" s="58" t="s">
        <v>469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82</v>
      </c>
      <c r="C47" s="1"/>
      <c r="D47" s="1"/>
      <c r="E47" s="58" t="s">
        <v>470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84</v>
      </c>
      <c r="C48" s="1"/>
      <c r="D48" s="1"/>
      <c r="E48" s="58" t="s">
        <v>402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thickBot="1">
      <c r="A49" s="9"/>
      <c r="B49" s="59" t="s">
        <v>86</v>
      </c>
      <c r="C49" s="31"/>
      <c r="D49" s="31"/>
      <c r="E49" s="60" t="s">
        <v>87</v>
      </c>
      <c r="F49" s="31"/>
      <c r="G49" s="31"/>
      <c r="H49" s="61"/>
      <c r="I49" s="31"/>
      <c r="J49" s="61"/>
      <c r="K49" s="31"/>
      <c r="L49" s="31"/>
      <c r="M49" s="12"/>
      <c r="N49" s="2"/>
      <c r="O49" s="2"/>
      <c r="P49" s="2"/>
      <c r="Q49" s="2"/>
    </row>
    <row r="50" thickTop="1">
      <c r="A50" s="9"/>
      <c r="B50" s="50">
        <v>4</v>
      </c>
      <c r="C50" s="51" t="s">
        <v>145</v>
      </c>
      <c r="D50" s="51" t="s">
        <v>7</v>
      </c>
      <c r="E50" s="51" t="s">
        <v>146</v>
      </c>
      <c r="F50" s="51" t="s">
        <v>7</v>
      </c>
      <c r="G50" s="52" t="s">
        <v>124</v>
      </c>
      <c r="H50" s="62">
        <v>560</v>
      </c>
      <c r="I50" s="36">
        <v>0</v>
      </c>
      <c r="J50" s="63">
        <v>0</v>
      </c>
      <c r="K50" s="64">
        <v>0.20999999999999999</v>
      </c>
      <c r="L50" s="65"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>
      <c r="A51" s="9"/>
      <c r="B51" s="57" t="s">
        <v>80</v>
      </c>
      <c r="C51" s="1"/>
      <c r="D51" s="1"/>
      <c r="E51" s="58" t="s">
        <v>471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82</v>
      </c>
      <c r="C52" s="1"/>
      <c r="D52" s="1"/>
      <c r="E52" s="58" t="s">
        <v>472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84</v>
      </c>
      <c r="C53" s="1"/>
      <c r="D53" s="1"/>
      <c r="E53" s="58" t="s">
        <v>149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thickBot="1">
      <c r="A54" s="9"/>
      <c r="B54" s="59" t="s">
        <v>86</v>
      </c>
      <c r="C54" s="31"/>
      <c r="D54" s="31"/>
      <c r="E54" s="60" t="s">
        <v>87</v>
      </c>
      <c r="F54" s="31"/>
      <c r="G54" s="31"/>
      <c r="H54" s="61"/>
      <c r="I54" s="31"/>
      <c r="J54" s="61"/>
      <c r="K54" s="31"/>
      <c r="L54" s="31"/>
      <c r="M54" s="12"/>
      <c r="N54" s="2"/>
      <c r="O54" s="2"/>
      <c r="P54" s="2"/>
      <c r="Q54" s="2"/>
    </row>
    <row r="55" thickTop="1">
      <c r="A55" s="9"/>
      <c r="B55" s="50">
        <v>5</v>
      </c>
      <c r="C55" s="51" t="s">
        <v>473</v>
      </c>
      <c r="D55" s="51" t="s">
        <v>7</v>
      </c>
      <c r="E55" s="51" t="s">
        <v>474</v>
      </c>
      <c r="F55" s="51" t="s">
        <v>7</v>
      </c>
      <c r="G55" s="52" t="s">
        <v>124</v>
      </c>
      <c r="H55" s="62">
        <v>21.648</v>
      </c>
      <c r="I55" s="36">
        <v>0</v>
      </c>
      <c r="J55" s="63">
        <v>0</v>
      </c>
      <c r="K55" s="64">
        <v>0.20999999999999999</v>
      </c>
      <c r="L55" s="65"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>
      <c r="A56" s="9"/>
      <c r="B56" s="57" t="s">
        <v>80</v>
      </c>
      <c r="C56" s="1"/>
      <c r="D56" s="1"/>
      <c r="E56" s="58" t="s">
        <v>475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82</v>
      </c>
      <c r="C57" s="1"/>
      <c r="D57" s="1"/>
      <c r="E57" s="58" t="s">
        <v>476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84</v>
      </c>
      <c r="C58" s="1"/>
      <c r="D58" s="1"/>
      <c r="E58" s="58" t="s">
        <v>321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>
      <c r="A59" s="9"/>
      <c r="B59" s="59" t="s">
        <v>86</v>
      </c>
      <c r="C59" s="31"/>
      <c r="D59" s="31"/>
      <c r="E59" s="60" t="s">
        <v>87</v>
      </c>
      <c r="F59" s="31"/>
      <c r="G59" s="31"/>
      <c r="H59" s="61"/>
      <c r="I59" s="31"/>
      <c r="J59" s="61"/>
      <c r="K59" s="31"/>
      <c r="L59" s="31"/>
      <c r="M59" s="12"/>
      <c r="N59" s="2"/>
      <c r="O59" s="2"/>
      <c r="P59" s="2"/>
      <c r="Q59" s="2"/>
    </row>
    <row r="60" thickTop="1">
      <c r="A60" s="9"/>
      <c r="B60" s="50">
        <v>6</v>
      </c>
      <c r="C60" s="51" t="s">
        <v>163</v>
      </c>
      <c r="D60" s="51" t="s">
        <v>7</v>
      </c>
      <c r="E60" s="51" t="s">
        <v>164</v>
      </c>
      <c r="F60" s="51" t="s">
        <v>7</v>
      </c>
      <c r="G60" s="52" t="s">
        <v>124</v>
      </c>
      <c r="H60" s="62">
        <v>560</v>
      </c>
      <c r="I60" s="36">
        <v>0</v>
      </c>
      <c r="J60" s="63">
        <v>0</v>
      </c>
      <c r="K60" s="64">
        <v>0.20999999999999999</v>
      </c>
      <c r="L60" s="65"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7" t="s">
        <v>80</v>
      </c>
      <c r="C61" s="1"/>
      <c r="D61" s="1"/>
      <c r="E61" s="58" t="s">
        <v>322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82</v>
      </c>
      <c r="C62" s="1"/>
      <c r="D62" s="1"/>
      <c r="E62" s="58" t="s">
        <v>477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84</v>
      </c>
      <c r="C63" s="1"/>
      <c r="D63" s="1"/>
      <c r="E63" s="58" t="s">
        <v>167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>
      <c r="A64" s="9"/>
      <c r="B64" s="59" t="s">
        <v>86</v>
      </c>
      <c r="C64" s="31"/>
      <c r="D64" s="31"/>
      <c r="E64" s="60" t="s">
        <v>87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>
      <c r="A65" s="9"/>
      <c r="B65" s="50">
        <v>7</v>
      </c>
      <c r="C65" s="51" t="s">
        <v>323</v>
      </c>
      <c r="D65" s="51" t="s">
        <v>7</v>
      </c>
      <c r="E65" s="51" t="s">
        <v>324</v>
      </c>
      <c r="F65" s="51" t="s">
        <v>7</v>
      </c>
      <c r="G65" s="52" t="s">
        <v>124</v>
      </c>
      <c r="H65" s="62">
        <v>560</v>
      </c>
      <c r="I65" s="36">
        <v>0</v>
      </c>
      <c r="J65" s="63">
        <v>0</v>
      </c>
      <c r="K65" s="64">
        <v>0.20999999999999999</v>
      </c>
      <c r="L65" s="65"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7" t="s">
        <v>80</v>
      </c>
      <c r="C66" s="1"/>
      <c r="D66" s="1"/>
      <c r="E66" s="58" t="s">
        <v>478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82</v>
      </c>
      <c r="C67" s="1"/>
      <c r="D67" s="1"/>
      <c r="E67" s="58" t="s">
        <v>479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84</v>
      </c>
      <c r="C68" s="1"/>
      <c r="D68" s="1"/>
      <c r="E68" s="58" t="s">
        <v>327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>
      <c r="A69" s="9"/>
      <c r="B69" s="59" t="s">
        <v>86</v>
      </c>
      <c r="C69" s="31"/>
      <c r="D69" s="31"/>
      <c r="E69" s="60" t="s">
        <v>87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>
      <c r="A70" s="9"/>
      <c r="B70" s="50">
        <v>8</v>
      </c>
      <c r="C70" s="51" t="s">
        <v>328</v>
      </c>
      <c r="D70" s="51" t="s">
        <v>7</v>
      </c>
      <c r="E70" s="51" t="s">
        <v>329</v>
      </c>
      <c r="F70" s="51" t="s">
        <v>7</v>
      </c>
      <c r="G70" s="52" t="s">
        <v>131</v>
      </c>
      <c r="H70" s="62">
        <v>25.140000000000001</v>
      </c>
      <c r="I70" s="36">
        <v>0</v>
      </c>
      <c r="J70" s="63">
        <v>0</v>
      </c>
      <c r="K70" s="64">
        <v>0.20999999999999999</v>
      </c>
      <c r="L70" s="65"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80</v>
      </c>
      <c r="C71" s="1"/>
      <c r="D71" s="1"/>
      <c r="E71" s="58" t="s">
        <v>7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82</v>
      </c>
      <c r="C72" s="1"/>
      <c r="D72" s="1"/>
      <c r="E72" s="58" t="s">
        <v>480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84</v>
      </c>
      <c r="C73" s="1"/>
      <c r="D73" s="1"/>
      <c r="E73" s="58" t="s">
        <v>331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86</v>
      </c>
      <c r="C74" s="31"/>
      <c r="D74" s="31"/>
      <c r="E74" s="60" t="s">
        <v>87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 thickBot="1" ht="25" customHeight="1">
      <c r="A75" s="9"/>
      <c r="B75" s="1"/>
      <c r="C75" s="66">
        <v>1</v>
      </c>
      <c r="D75" s="1"/>
      <c r="E75" s="66" t="s">
        <v>111</v>
      </c>
      <c r="F75" s="1"/>
      <c r="G75" s="67" t="s">
        <v>104</v>
      </c>
      <c r="H75" s="68">
        <v>0</v>
      </c>
      <c r="I75" s="67" t="s">
        <v>105</v>
      </c>
      <c r="J75" s="69">
        <f>(L75-H75)</f>
        <v>0</v>
      </c>
      <c r="K75" s="67" t="s">
        <v>106</v>
      </c>
      <c r="L75" s="70">
        <v>0</v>
      </c>
      <c r="M75" s="12"/>
      <c r="N75" s="2"/>
      <c r="O75" s="2"/>
      <c r="P75" s="2"/>
      <c r="Q75" s="42">
        <f>0+Q45+Q50+Q55+Q60+Q65+Q70</f>
        <v>0</v>
      </c>
      <c r="R75" s="27">
        <f>0+R45+R50+R55+R60+R65+R70</f>
        <v>0</v>
      </c>
      <c r="S75" s="71">
        <f>Q75*(1+J75)+R75</f>
        <v>0</v>
      </c>
    </row>
    <row r="76" thickTop="1" thickBot="1" ht="25" customHeight="1">
      <c r="A76" s="9"/>
      <c r="B76" s="72"/>
      <c r="C76" s="72"/>
      <c r="D76" s="72"/>
      <c r="E76" s="72"/>
      <c r="F76" s="72"/>
      <c r="G76" s="73" t="s">
        <v>107</v>
      </c>
      <c r="H76" s="74">
        <v>0</v>
      </c>
      <c r="I76" s="73" t="s">
        <v>108</v>
      </c>
      <c r="J76" s="75">
        <v>0</v>
      </c>
      <c r="K76" s="73" t="s">
        <v>109</v>
      </c>
      <c r="L76" s="76">
        <v>0</v>
      </c>
      <c r="M76" s="12"/>
      <c r="N76" s="2"/>
      <c r="O76" s="2"/>
      <c r="P76" s="2"/>
      <c r="Q76" s="2"/>
    </row>
    <row r="77" ht="40" customHeight="1">
      <c r="A77" s="9"/>
      <c r="B77" s="80" t="s">
        <v>481</v>
      </c>
      <c r="C77" s="1"/>
      <c r="D77" s="1"/>
      <c r="E77" s="1"/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0">
        <v>9</v>
      </c>
      <c r="C78" s="51" t="s">
        <v>482</v>
      </c>
      <c r="D78" s="51" t="s">
        <v>7</v>
      </c>
      <c r="E78" s="51" t="s">
        <v>483</v>
      </c>
      <c r="F78" s="51" t="s">
        <v>7</v>
      </c>
      <c r="G78" s="52" t="s">
        <v>124</v>
      </c>
      <c r="H78" s="53">
        <v>6.96</v>
      </c>
      <c r="I78" s="25">
        <v>0</v>
      </c>
      <c r="J78" s="54">
        <v>0</v>
      </c>
      <c r="K78" s="55">
        <v>0.20999999999999999</v>
      </c>
      <c r="L78" s="56"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>
      <c r="A79" s="9"/>
      <c r="B79" s="57" t="s">
        <v>80</v>
      </c>
      <c r="C79" s="1"/>
      <c r="D79" s="1"/>
      <c r="E79" s="58" t="s">
        <v>484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82</v>
      </c>
      <c r="C80" s="1"/>
      <c r="D80" s="1"/>
      <c r="E80" s="58" t="s">
        <v>485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84</v>
      </c>
      <c r="C81" s="1"/>
      <c r="D81" s="1"/>
      <c r="E81" s="58" t="s">
        <v>486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thickBot="1">
      <c r="A82" s="9"/>
      <c r="B82" s="59" t="s">
        <v>86</v>
      </c>
      <c r="C82" s="31"/>
      <c r="D82" s="31"/>
      <c r="E82" s="60" t="s">
        <v>87</v>
      </c>
      <c r="F82" s="31"/>
      <c r="G82" s="31"/>
      <c r="H82" s="61"/>
      <c r="I82" s="31"/>
      <c r="J82" s="61"/>
      <c r="K82" s="31"/>
      <c r="L82" s="31"/>
      <c r="M82" s="12"/>
      <c r="N82" s="2"/>
      <c r="O82" s="2"/>
      <c r="P82" s="2"/>
      <c r="Q82" s="2"/>
    </row>
    <row r="83" thickTop="1">
      <c r="A83" s="9"/>
      <c r="B83" s="50">
        <v>10</v>
      </c>
      <c r="C83" s="51" t="s">
        <v>487</v>
      </c>
      <c r="D83" s="51" t="s">
        <v>7</v>
      </c>
      <c r="E83" s="51" t="s">
        <v>488</v>
      </c>
      <c r="F83" s="51" t="s">
        <v>7</v>
      </c>
      <c r="G83" s="52" t="s">
        <v>118</v>
      </c>
      <c r="H83" s="62">
        <v>1.639</v>
      </c>
      <c r="I83" s="36">
        <v>0</v>
      </c>
      <c r="J83" s="63">
        <v>0</v>
      </c>
      <c r="K83" s="64">
        <v>0.20999999999999999</v>
      </c>
      <c r="L83" s="65">
        <v>0</v>
      </c>
      <c r="M83" s="12"/>
      <c r="N83" s="2"/>
      <c r="O83" s="2"/>
      <c r="P83" s="2"/>
      <c r="Q83" s="42">
        <f>IF(ISNUMBER(K83),IF(H83&gt;0,IF(I83&gt;0,J83,0),0),0)</f>
        <v>0</v>
      </c>
      <c r="R83" s="27">
        <f>IF(ISNUMBER(K83)=FALSE,J83,0)</f>
        <v>0</v>
      </c>
    </row>
    <row r="84">
      <c r="A84" s="9"/>
      <c r="B84" s="57" t="s">
        <v>80</v>
      </c>
      <c r="C84" s="1"/>
      <c r="D84" s="1"/>
      <c r="E84" s="58" t="s">
        <v>489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>
      <c r="A85" s="9"/>
      <c r="B85" s="57" t="s">
        <v>82</v>
      </c>
      <c r="C85" s="1"/>
      <c r="D85" s="1"/>
      <c r="E85" s="58" t="s">
        <v>490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7" t="s">
        <v>84</v>
      </c>
      <c r="C86" s="1"/>
      <c r="D86" s="1"/>
      <c r="E86" s="58" t="s">
        <v>491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thickBot="1">
      <c r="A87" s="9"/>
      <c r="B87" s="59" t="s">
        <v>86</v>
      </c>
      <c r="C87" s="31"/>
      <c r="D87" s="31"/>
      <c r="E87" s="60" t="s">
        <v>87</v>
      </c>
      <c r="F87" s="31"/>
      <c r="G87" s="31"/>
      <c r="H87" s="61"/>
      <c r="I87" s="31"/>
      <c r="J87" s="61"/>
      <c r="K87" s="31"/>
      <c r="L87" s="31"/>
      <c r="M87" s="12"/>
      <c r="N87" s="2"/>
      <c r="O87" s="2"/>
      <c r="P87" s="2"/>
      <c r="Q87" s="2"/>
    </row>
    <row r="88" thickTop="1" thickBot="1" ht="25" customHeight="1">
      <c r="A88" s="9"/>
      <c r="B88" s="1"/>
      <c r="C88" s="66">
        <v>3</v>
      </c>
      <c r="D88" s="1"/>
      <c r="E88" s="66" t="s">
        <v>467</v>
      </c>
      <c r="F88" s="1"/>
      <c r="G88" s="67" t="s">
        <v>104</v>
      </c>
      <c r="H88" s="68">
        <v>0</v>
      </c>
      <c r="I88" s="67" t="s">
        <v>105</v>
      </c>
      <c r="J88" s="69">
        <f>(L88-H88)</f>
        <v>0</v>
      </c>
      <c r="K88" s="67" t="s">
        <v>106</v>
      </c>
      <c r="L88" s="70">
        <v>0</v>
      </c>
      <c r="M88" s="12"/>
      <c r="N88" s="2"/>
      <c r="O88" s="2"/>
      <c r="P88" s="2"/>
      <c r="Q88" s="42">
        <f>0+Q78+Q83</f>
        <v>0</v>
      </c>
      <c r="R88" s="27">
        <f>0+R78+R83</f>
        <v>0</v>
      </c>
      <c r="S88" s="71">
        <f>Q88*(1+J88)+R88</f>
        <v>0</v>
      </c>
    </row>
    <row r="89" thickTop="1" thickBot="1" ht="25" customHeight="1">
      <c r="A89" s="9"/>
      <c r="B89" s="72"/>
      <c r="C89" s="72"/>
      <c r="D89" s="72"/>
      <c r="E89" s="72"/>
      <c r="F89" s="72"/>
      <c r="G89" s="73" t="s">
        <v>107</v>
      </c>
      <c r="H89" s="74">
        <v>0</v>
      </c>
      <c r="I89" s="73" t="s">
        <v>108</v>
      </c>
      <c r="J89" s="75">
        <v>0</v>
      </c>
      <c r="K89" s="73" t="s">
        <v>109</v>
      </c>
      <c r="L89" s="76">
        <v>0</v>
      </c>
      <c r="M89" s="12"/>
      <c r="N89" s="2"/>
      <c r="O89" s="2"/>
      <c r="P89" s="2"/>
      <c r="Q89" s="2"/>
    </row>
    <row r="90" ht="40" customHeight="1">
      <c r="A90" s="9"/>
      <c r="B90" s="80" t="s">
        <v>332</v>
      </c>
      <c r="C90" s="1"/>
      <c r="D90" s="1"/>
      <c r="E90" s="1"/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0">
        <v>11</v>
      </c>
      <c r="C91" s="51" t="s">
        <v>333</v>
      </c>
      <c r="D91" s="51" t="s">
        <v>7</v>
      </c>
      <c r="E91" s="51" t="s">
        <v>334</v>
      </c>
      <c r="F91" s="51" t="s">
        <v>7</v>
      </c>
      <c r="G91" s="52" t="s">
        <v>124</v>
      </c>
      <c r="H91" s="53">
        <v>4.3289999999999997</v>
      </c>
      <c r="I91" s="25">
        <v>0</v>
      </c>
      <c r="J91" s="54">
        <v>0</v>
      </c>
      <c r="K91" s="55">
        <v>0.20999999999999999</v>
      </c>
      <c r="L91" s="56">
        <v>0</v>
      </c>
      <c r="M91" s="12"/>
      <c r="N91" s="2"/>
      <c r="O91" s="2"/>
      <c r="P91" s="2"/>
      <c r="Q91" s="42">
        <f>IF(ISNUMBER(K91),IF(H91&gt;0,IF(I91&gt;0,J91,0),0),0)</f>
        <v>0</v>
      </c>
      <c r="R91" s="27">
        <f>IF(ISNUMBER(K91)=FALSE,J91,0)</f>
        <v>0</v>
      </c>
    </row>
    <row r="92">
      <c r="A92" s="9"/>
      <c r="B92" s="57" t="s">
        <v>80</v>
      </c>
      <c r="C92" s="1"/>
      <c r="D92" s="1"/>
      <c r="E92" s="58" t="s">
        <v>449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82</v>
      </c>
      <c r="C93" s="1"/>
      <c r="D93" s="1"/>
      <c r="E93" s="58" t="s">
        <v>492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84</v>
      </c>
      <c r="C94" s="1"/>
      <c r="D94" s="1"/>
      <c r="E94" s="58" t="s">
        <v>337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>
      <c r="A95" s="9"/>
      <c r="B95" s="59" t="s">
        <v>86</v>
      </c>
      <c r="C95" s="31"/>
      <c r="D95" s="31"/>
      <c r="E95" s="60" t="s">
        <v>87</v>
      </c>
      <c r="F95" s="31"/>
      <c r="G95" s="31"/>
      <c r="H95" s="61"/>
      <c r="I95" s="31"/>
      <c r="J95" s="61"/>
      <c r="K95" s="31"/>
      <c r="L95" s="31"/>
      <c r="M95" s="12"/>
      <c r="N95" s="2"/>
      <c r="O95" s="2"/>
      <c r="P95" s="2"/>
      <c r="Q95" s="2"/>
    </row>
    <row r="96" thickTop="1">
      <c r="A96" s="9"/>
      <c r="B96" s="50">
        <v>12</v>
      </c>
      <c r="C96" s="51" t="s">
        <v>338</v>
      </c>
      <c r="D96" s="51" t="s">
        <v>7</v>
      </c>
      <c r="E96" s="51" t="s">
        <v>339</v>
      </c>
      <c r="F96" s="51" t="s">
        <v>7</v>
      </c>
      <c r="G96" s="52" t="s">
        <v>124</v>
      </c>
      <c r="H96" s="62">
        <v>3.7709999999999999</v>
      </c>
      <c r="I96" s="36">
        <v>0</v>
      </c>
      <c r="J96" s="63">
        <v>0</v>
      </c>
      <c r="K96" s="64">
        <v>0.20999999999999999</v>
      </c>
      <c r="L96" s="65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340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493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342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 thickBot="1" ht="25" customHeight="1">
      <c r="A101" s="9"/>
      <c r="B101" s="1"/>
      <c r="C101" s="66">
        <v>4</v>
      </c>
      <c r="D101" s="1"/>
      <c r="E101" s="66" t="s">
        <v>304</v>
      </c>
      <c r="F101" s="1"/>
      <c r="G101" s="67" t="s">
        <v>104</v>
      </c>
      <c r="H101" s="68">
        <v>0</v>
      </c>
      <c r="I101" s="67" t="s">
        <v>105</v>
      </c>
      <c r="J101" s="69">
        <f>(L101-H101)</f>
        <v>0</v>
      </c>
      <c r="K101" s="67" t="s">
        <v>106</v>
      </c>
      <c r="L101" s="70">
        <v>0</v>
      </c>
      <c r="M101" s="12"/>
      <c r="N101" s="2"/>
      <c r="O101" s="2"/>
      <c r="P101" s="2"/>
      <c r="Q101" s="42">
        <f>0+Q91+Q96</f>
        <v>0</v>
      </c>
      <c r="R101" s="27">
        <f>0+R91+R96</f>
        <v>0</v>
      </c>
      <c r="S101" s="71">
        <f>Q101*(1+J101)+R101</f>
        <v>0</v>
      </c>
    </row>
    <row r="102" thickTop="1" thickBot="1" ht="25" customHeight="1">
      <c r="A102" s="9"/>
      <c r="B102" s="72"/>
      <c r="C102" s="72"/>
      <c r="D102" s="72"/>
      <c r="E102" s="72"/>
      <c r="F102" s="72"/>
      <c r="G102" s="73" t="s">
        <v>107</v>
      </c>
      <c r="H102" s="74">
        <v>0</v>
      </c>
      <c r="I102" s="73" t="s">
        <v>108</v>
      </c>
      <c r="J102" s="75">
        <v>0</v>
      </c>
      <c r="K102" s="73" t="s">
        <v>109</v>
      </c>
      <c r="L102" s="76">
        <v>0</v>
      </c>
      <c r="M102" s="12"/>
      <c r="N102" s="2"/>
      <c r="O102" s="2"/>
      <c r="P102" s="2"/>
      <c r="Q102" s="2"/>
    </row>
    <row r="103" ht="40" customHeight="1">
      <c r="A103" s="9"/>
      <c r="B103" s="80" t="s">
        <v>343</v>
      </c>
      <c r="C103" s="1"/>
      <c r="D103" s="1"/>
      <c r="E103" s="1"/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0">
        <v>13</v>
      </c>
      <c r="C104" s="51" t="s">
        <v>344</v>
      </c>
      <c r="D104" s="51" t="s">
        <v>7</v>
      </c>
      <c r="E104" s="51" t="s">
        <v>345</v>
      </c>
      <c r="F104" s="51" t="s">
        <v>7</v>
      </c>
      <c r="G104" s="52" t="s">
        <v>131</v>
      </c>
      <c r="H104" s="53">
        <v>132.69999999999999</v>
      </c>
      <c r="I104" s="25">
        <v>0</v>
      </c>
      <c r="J104" s="54">
        <v>0</v>
      </c>
      <c r="K104" s="55">
        <v>0.20999999999999999</v>
      </c>
      <c r="L104" s="56"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80</v>
      </c>
      <c r="C105" s="1"/>
      <c r="D105" s="1"/>
      <c r="E105" s="58" t="s">
        <v>494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82</v>
      </c>
      <c r="C106" s="1"/>
      <c r="D106" s="1"/>
      <c r="E106" s="58" t="s">
        <v>495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84</v>
      </c>
      <c r="C107" s="1"/>
      <c r="D107" s="1"/>
      <c r="E107" s="58" t="s">
        <v>348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86</v>
      </c>
      <c r="C108" s="31"/>
      <c r="D108" s="31"/>
      <c r="E108" s="60" t="s">
        <v>87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thickBot="1" ht="25" customHeight="1">
      <c r="A109" s="9"/>
      <c r="B109" s="1"/>
      <c r="C109" s="66">
        <v>7</v>
      </c>
      <c r="D109" s="1"/>
      <c r="E109" s="66" t="s">
        <v>305</v>
      </c>
      <c r="F109" s="1"/>
      <c r="G109" s="67" t="s">
        <v>104</v>
      </c>
      <c r="H109" s="68">
        <v>0</v>
      </c>
      <c r="I109" s="67" t="s">
        <v>105</v>
      </c>
      <c r="J109" s="69">
        <f>(L109-H109)</f>
        <v>0</v>
      </c>
      <c r="K109" s="67" t="s">
        <v>106</v>
      </c>
      <c r="L109" s="70">
        <v>0</v>
      </c>
      <c r="M109" s="12"/>
      <c r="N109" s="2"/>
      <c r="O109" s="2"/>
      <c r="P109" s="2"/>
      <c r="Q109" s="42">
        <f>0+Q104</f>
        <v>0</v>
      </c>
      <c r="R109" s="27">
        <f>0+R104</f>
        <v>0</v>
      </c>
      <c r="S109" s="71">
        <f>Q109*(1+J109)+R109</f>
        <v>0</v>
      </c>
    </row>
    <row r="110" thickTop="1" thickBot="1" ht="25" customHeight="1">
      <c r="A110" s="9"/>
      <c r="B110" s="72"/>
      <c r="C110" s="72"/>
      <c r="D110" s="72"/>
      <c r="E110" s="72"/>
      <c r="F110" s="72"/>
      <c r="G110" s="73" t="s">
        <v>107</v>
      </c>
      <c r="H110" s="74">
        <v>0</v>
      </c>
      <c r="I110" s="73" t="s">
        <v>108</v>
      </c>
      <c r="J110" s="75">
        <v>0</v>
      </c>
      <c r="K110" s="73" t="s">
        <v>109</v>
      </c>
      <c r="L110" s="76">
        <v>0</v>
      </c>
      <c r="M110" s="12"/>
      <c r="N110" s="2"/>
      <c r="O110" s="2"/>
      <c r="P110" s="2"/>
      <c r="Q110" s="2"/>
    </row>
    <row r="111" ht="40" customHeight="1">
      <c r="A111" s="9"/>
      <c r="B111" s="80" t="s">
        <v>349</v>
      </c>
      <c r="C111" s="1"/>
      <c r="D111" s="1"/>
      <c r="E111" s="1"/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0">
        <v>14</v>
      </c>
      <c r="C112" s="51" t="s">
        <v>350</v>
      </c>
      <c r="D112" s="51" t="s">
        <v>7</v>
      </c>
      <c r="E112" s="51" t="s">
        <v>351</v>
      </c>
      <c r="F112" s="51" t="s">
        <v>7</v>
      </c>
      <c r="G112" s="52" t="s">
        <v>101</v>
      </c>
      <c r="H112" s="53">
        <v>1</v>
      </c>
      <c r="I112" s="25">
        <v>0</v>
      </c>
      <c r="J112" s="54">
        <v>0</v>
      </c>
      <c r="K112" s="55">
        <v>0.20999999999999999</v>
      </c>
      <c r="L112" s="56">
        <v>0</v>
      </c>
      <c r="M112" s="12"/>
      <c r="N112" s="2"/>
      <c r="O112" s="2"/>
      <c r="P112" s="2"/>
      <c r="Q112" s="42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7" t="s">
        <v>80</v>
      </c>
      <c r="C113" s="1"/>
      <c r="D113" s="1"/>
      <c r="E113" s="58" t="s">
        <v>409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82</v>
      </c>
      <c r="C114" s="1"/>
      <c r="D114" s="1"/>
      <c r="E114" s="58" t="s">
        <v>83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84</v>
      </c>
      <c r="C115" s="1"/>
      <c r="D115" s="1"/>
      <c r="E115" s="58" t="s">
        <v>353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>
      <c r="A116" s="9"/>
      <c r="B116" s="59" t="s">
        <v>86</v>
      </c>
      <c r="C116" s="31"/>
      <c r="D116" s="31"/>
      <c r="E116" s="60" t="s">
        <v>87</v>
      </c>
      <c r="F116" s="31"/>
      <c r="G116" s="31"/>
      <c r="H116" s="61"/>
      <c r="I116" s="31"/>
      <c r="J116" s="61"/>
      <c r="K116" s="31"/>
      <c r="L116" s="31"/>
      <c r="M116" s="12"/>
      <c r="N116" s="2"/>
      <c r="O116" s="2"/>
      <c r="P116" s="2"/>
      <c r="Q116" s="2"/>
    </row>
    <row r="117" thickTop="1" thickBot="1" ht="25" customHeight="1">
      <c r="A117" s="9"/>
      <c r="B117" s="1"/>
      <c r="C117" s="66">
        <v>8</v>
      </c>
      <c r="D117" s="1"/>
      <c r="E117" s="66" t="s">
        <v>306</v>
      </c>
      <c r="F117" s="1"/>
      <c r="G117" s="67" t="s">
        <v>104</v>
      </c>
      <c r="H117" s="68">
        <v>0</v>
      </c>
      <c r="I117" s="67" t="s">
        <v>105</v>
      </c>
      <c r="J117" s="69">
        <f>(L117-H117)</f>
        <v>0</v>
      </c>
      <c r="K117" s="67" t="s">
        <v>106</v>
      </c>
      <c r="L117" s="70">
        <v>0</v>
      </c>
      <c r="M117" s="12"/>
      <c r="N117" s="2"/>
      <c r="O117" s="2"/>
      <c r="P117" s="2"/>
      <c r="Q117" s="42">
        <f>0+Q112</f>
        <v>0</v>
      </c>
      <c r="R117" s="27">
        <f>0+R112</f>
        <v>0</v>
      </c>
      <c r="S117" s="71">
        <f>Q117*(1+J117)+R117</f>
        <v>0</v>
      </c>
    </row>
    <row r="118" thickTop="1" thickBot="1" ht="25" customHeight="1">
      <c r="A118" s="9"/>
      <c r="B118" s="72"/>
      <c r="C118" s="72"/>
      <c r="D118" s="72"/>
      <c r="E118" s="72"/>
      <c r="F118" s="72"/>
      <c r="G118" s="73" t="s">
        <v>107</v>
      </c>
      <c r="H118" s="74">
        <v>0</v>
      </c>
      <c r="I118" s="73" t="s">
        <v>108</v>
      </c>
      <c r="J118" s="75">
        <v>0</v>
      </c>
      <c r="K118" s="73" t="s">
        <v>109</v>
      </c>
      <c r="L118" s="76">
        <v>0</v>
      </c>
      <c r="M118" s="12"/>
      <c r="N118" s="2"/>
      <c r="O118" s="2"/>
      <c r="P118" s="2"/>
      <c r="Q118" s="2"/>
    </row>
    <row r="119" ht="40" customHeight="1">
      <c r="A119" s="9"/>
      <c r="B119" s="80" t="s">
        <v>219</v>
      </c>
      <c r="C119" s="1"/>
      <c r="D119" s="1"/>
      <c r="E119" s="1"/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>
      <c r="A120" s="9"/>
      <c r="B120" s="50">
        <v>15</v>
      </c>
      <c r="C120" s="51" t="s">
        <v>363</v>
      </c>
      <c r="D120" s="51" t="s">
        <v>7</v>
      </c>
      <c r="E120" s="51" t="s">
        <v>364</v>
      </c>
      <c r="F120" s="51" t="s">
        <v>7</v>
      </c>
      <c r="G120" s="52" t="s">
        <v>222</v>
      </c>
      <c r="H120" s="53">
        <v>28</v>
      </c>
      <c r="I120" s="25">
        <v>0</v>
      </c>
      <c r="J120" s="54">
        <v>0</v>
      </c>
      <c r="K120" s="55">
        <v>0.20999999999999999</v>
      </c>
      <c r="L120" s="56">
        <v>0</v>
      </c>
      <c r="M120" s="12"/>
      <c r="N120" s="2"/>
      <c r="O120" s="2"/>
      <c r="P120" s="2"/>
      <c r="Q120" s="42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57" t="s">
        <v>80</v>
      </c>
      <c r="C121" s="1"/>
      <c r="D121" s="1"/>
      <c r="E121" s="58" t="s">
        <v>496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82</v>
      </c>
      <c r="C122" s="1"/>
      <c r="D122" s="1"/>
      <c r="E122" s="58" t="s">
        <v>497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84</v>
      </c>
      <c r="C123" s="1"/>
      <c r="D123" s="1"/>
      <c r="E123" s="58" t="s">
        <v>367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>
      <c r="A124" s="9"/>
      <c r="B124" s="59" t="s">
        <v>86</v>
      </c>
      <c r="C124" s="31"/>
      <c r="D124" s="31"/>
      <c r="E124" s="60" t="s">
        <v>87</v>
      </c>
      <c r="F124" s="31"/>
      <c r="G124" s="31"/>
      <c r="H124" s="61"/>
      <c r="I124" s="31"/>
      <c r="J124" s="61"/>
      <c r="K124" s="31"/>
      <c r="L124" s="31"/>
      <c r="M124" s="12"/>
      <c r="N124" s="2"/>
      <c r="O124" s="2"/>
      <c r="P124" s="2"/>
      <c r="Q124" s="2"/>
    </row>
    <row r="125" thickTop="1">
      <c r="A125" s="9"/>
      <c r="B125" s="50">
        <v>16</v>
      </c>
      <c r="C125" s="51" t="s">
        <v>498</v>
      </c>
      <c r="D125" s="51" t="s">
        <v>7</v>
      </c>
      <c r="E125" s="51" t="s">
        <v>499</v>
      </c>
      <c r="F125" s="51" t="s">
        <v>7</v>
      </c>
      <c r="G125" s="52" t="s">
        <v>124</v>
      </c>
      <c r="H125" s="62">
        <v>97.439999999999998</v>
      </c>
      <c r="I125" s="36">
        <v>0</v>
      </c>
      <c r="J125" s="63">
        <v>0</v>
      </c>
      <c r="K125" s="64">
        <v>0.20999999999999999</v>
      </c>
      <c r="L125" s="65">
        <v>0</v>
      </c>
      <c r="M125" s="12"/>
      <c r="N125" s="2"/>
      <c r="O125" s="2"/>
      <c r="P125" s="2"/>
      <c r="Q125" s="42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57" t="s">
        <v>80</v>
      </c>
      <c r="C126" s="1"/>
      <c r="D126" s="1"/>
      <c r="E126" s="58" t="s">
        <v>500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82</v>
      </c>
      <c r="C127" s="1"/>
      <c r="D127" s="1"/>
      <c r="E127" s="58" t="s">
        <v>501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84</v>
      </c>
      <c r="C128" s="1"/>
      <c r="D128" s="1"/>
      <c r="E128" s="58" t="s">
        <v>502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thickBot="1">
      <c r="A129" s="9"/>
      <c r="B129" s="59" t="s">
        <v>86</v>
      </c>
      <c r="C129" s="31"/>
      <c r="D129" s="31"/>
      <c r="E129" s="60" t="s">
        <v>87</v>
      </c>
      <c r="F129" s="31"/>
      <c r="G129" s="31"/>
      <c r="H129" s="61"/>
      <c r="I129" s="31"/>
      <c r="J129" s="61"/>
      <c r="K129" s="31"/>
      <c r="L129" s="31"/>
      <c r="M129" s="12"/>
      <c r="N129" s="2"/>
      <c r="O129" s="2"/>
      <c r="P129" s="2"/>
      <c r="Q129" s="2"/>
    </row>
    <row r="130" thickTop="1">
      <c r="A130" s="9"/>
      <c r="B130" s="50">
        <v>17</v>
      </c>
      <c r="C130" s="51" t="s">
        <v>503</v>
      </c>
      <c r="D130" s="51" t="s">
        <v>7</v>
      </c>
      <c r="E130" s="51" t="s">
        <v>504</v>
      </c>
      <c r="F130" s="51" t="s">
        <v>7</v>
      </c>
      <c r="G130" s="52" t="s">
        <v>101</v>
      </c>
      <c r="H130" s="62">
        <v>1</v>
      </c>
      <c r="I130" s="36">
        <v>0</v>
      </c>
      <c r="J130" s="63">
        <v>0</v>
      </c>
      <c r="K130" s="64">
        <v>0.20999999999999999</v>
      </c>
      <c r="L130" s="65">
        <v>0</v>
      </c>
      <c r="M130" s="12"/>
      <c r="N130" s="2"/>
      <c r="O130" s="2"/>
      <c r="P130" s="2"/>
      <c r="Q130" s="42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7" t="s">
        <v>80</v>
      </c>
      <c r="C131" s="1"/>
      <c r="D131" s="1"/>
      <c r="E131" s="58" t="s">
        <v>505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7" t="s">
        <v>82</v>
      </c>
      <c r="C132" s="1"/>
      <c r="D132" s="1"/>
      <c r="E132" s="58" t="s">
        <v>83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>
      <c r="A133" s="9"/>
      <c r="B133" s="57" t="s">
        <v>84</v>
      </c>
      <c r="C133" s="1"/>
      <c r="D133" s="1"/>
      <c r="E133" s="58" t="s">
        <v>376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>
      <c r="A134" s="9"/>
      <c r="B134" s="59" t="s">
        <v>86</v>
      </c>
      <c r="C134" s="31"/>
      <c r="D134" s="31"/>
      <c r="E134" s="60" t="s">
        <v>87</v>
      </c>
      <c r="F134" s="31"/>
      <c r="G134" s="31"/>
      <c r="H134" s="61"/>
      <c r="I134" s="31"/>
      <c r="J134" s="61"/>
      <c r="K134" s="31"/>
      <c r="L134" s="31"/>
      <c r="M134" s="12"/>
      <c r="N134" s="2"/>
      <c r="O134" s="2"/>
      <c r="P134" s="2"/>
      <c r="Q134" s="2"/>
    </row>
    <row r="135" thickTop="1">
      <c r="A135" s="9"/>
      <c r="B135" s="50">
        <v>18</v>
      </c>
      <c r="C135" s="51" t="s">
        <v>382</v>
      </c>
      <c r="D135" s="51" t="s">
        <v>7</v>
      </c>
      <c r="E135" s="51" t="s">
        <v>383</v>
      </c>
      <c r="F135" s="51" t="s">
        <v>7</v>
      </c>
      <c r="G135" s="52" t="s">
        <v>131</v>
      </c>
      <c r="H135" s="62">
        <v>4</v>
      </c>
      <c r="I135" s="36">
        <v>0</v>
      </c>
      <c r="J135" s="63">
        <v>0</v>
      </c>
      <c r="K135" s="64">
        <v>0.20999999999999999</v>
      </c>
      <c r="L135" s="65"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7" t="s">
        <v>80</v>
      </c>
      <c r="C136" s="1"/>
      <c r="D136" s="1"/>
      <c r="E136" s="58" t="s">
        <v>414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>
      <c r="A137" s="9"/>
      <c r="B137" s="57" t="s">
        <v>82</v>
      </c>
      <c r="C137" s="1"/>
      <c r="D137" s="1"/>
      <c r="E137" s="58" t="s">
        <v>506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84</v>
      </c>
      <c r="C138" s="1"/>
      <c r="D138" s="1"/>
      <c r="E138" s="58" t="s">
        <v>386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thickBot="1">
      <c r="A139" s="9"/>
      <c r="B139" s="59" t="s">
        <v>86</v>
      </c>
      <c r="C139" s="31"/>
      <c r="D139" s="31"/>
      <c r="E139" s="60" t="s">
        <v>87</v>
      </c>
      <c r="F139" s="31"/>
      <c r="G139" s="31"/>
      <c r="H139" s="61"/>
      <c r="I139" s="31"/>
      <c r="J139" s="61"/>
      <c r="K139" s="31"/>
      <c r="L139" s="31"/>
      <c r="M139" s="12"/>
      <c r="N139" s="2"/>
      <c r="O139" s="2"/>
      <c r="P139" s="2"/>
      <c r="Q139" s="2"/>
    </row>
    <row r="140" thickTop="1">
      <c r="A140" s="9"/>
      <c r="B140" s="50">
        <v>19</v>
      </c>
      <c r="C140" s="51" t="s">
        <v>387</v>
      </c>
      <c r="D140" s="51" t="s">
        <v>7</v>
      </c>
      <c r="E140" s="51" t="s">
        <v>388</v>
      </c>
      <c r="F140" s="51" t="s">
        <v>7</v>
      </c>
      <c r="G140" s="52" t="s">
        <v>131</v>
      </c>
      <c r="H140" s="62">
        <v>30</v>
      </c>
      <c r="I140" s="36">
        <v>0</v>
      </c>
      <c r="J140" s="63">
        <v>0</v>
      </c>
      <c r="K140" s="64">
        <v>0.20999999999999999</v>
      </c>
      <c r="L140" s="65">
        <v>0</v>
      </c>
      <c r="M140" s="12"/>
      <c r="N140" s="2"/>
      <c r="O140" s="2"/>
      <c r="P140" s="2"/>
      <c r="Q140" s="42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7" t="s">
        <v>80</v>
      </c>
      <c r="C141" s="1"/>
      <c r="D141" s="1"/>
      <c r="E141" s="58" t="s">
        <v>507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>
      <c r="A142" s="9"/>
      <c r="B142" s="57" t="s">
        <v>82</v>
      </c>
      <c r="C142" s="1"/>
      <c r="D142" s="1"/>
      <c r="E142" s="58" t="s">
        <v>405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84</v>
      </c>
      <c r="C143" s="1"/>
      <c r="D143" s="1"/>
      <c r="E143" s="58" t="s">
        <v>301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thickBot="1">
      <c r="A144" s="9"/>
      <c r="B144" s="59" t="s">
        <v>86</v>
      </c>
      <c r="C144" s="31"/>
      <c r="D144" s="31"/>
      <c r="E144" s="60" t="s">
        <v>87</v>
      </c>
      <c r="F144" s="31"/>
      <c r="G144" s="31"/>
      <c r="H144" s="61"/>
      <c r="I144" s="31"/>
      <c r="J144" s="61"/>
      <c r="K144" s="31"/>
      <c r="L144" s="31"/>
      <c r="M144" s="12"/>
      <c r="N144" s="2"/>
      <c r="O144" s="2"/>
      <c r="P144" s="2"/>
      <c r="Q144" s="2"/>
    </row>
    <row r="145" thickTop="1">
      <c r="A145" s="9"/>
      <c r="B145" s="50">
        <v>20</v>
      </c>
      <c r="C145" s="51" t="s">
        <v>391</v>
      </c>
      <c r="D145" s="51" t="s">
        <v>7</v>
      </c>
      <c r="E145" s="51" t="s">
        <v>392</v>
      </c>
      <c r="F145" s="51" t="s">
        <v>7</v>
      </c>
      <c r="G145" s="52" t="s">
        <v>124</v>
      </c>
      <c r="H145" s="62">
        <v>54.457999999999998</v>
      </c>
      <c r="I145" s="36">
        <v>0</v>
      </c>
      <c r="J145" s="63">
        <v>0</v>
      </c>
      <c r="K145" s="64">
        <v>0.20999999999999999</v>
      </c>
      <c r="L145" s="65">
        <v>0</v>
      </c>
      <c r="M145" s="12"/>
      <c r="N145" s="2"/>
      <c r="O145" s="2"/>
      <c r="P145" s="2"/>
      <c r="Q145" s="42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57" t="s">
        <v>80</v>
      </c>
      <c r="C146" s="1"/>
      <c r="D146" s="1"/>
      <c r="E146" s="58" t="s">
        <v>464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>
      <c r="A147" s="9"/>
      <c r="B147" s="57" t="s">
        <v>82</v>
      </c>
      <c r="C147" s="1"/>
      <c r="D147" s="1"/>
      <c r="E147" s="58" t="s">
        <v>508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84</v>
      </c>
      <c r="C148" s="1"/>
      <c r="D148" s="1"/>
      <c r="E148" s="58" t="s">
        <v>395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thickBot="1">
      <c r="A149" s="9"/>
      <c r="B149" s="59" t="s">
        <v>86</v>
      </c>
      <c r="C149" s="31"/>
      <c r="D149" s="31"/>
      <c r="E149" s="60" t="s">
        <v>87</v>
      </c>
      <c r="F149" s="31"/>
      <c r="G149" s="31"/>
      <c r="H149" s="61"/>
      <c r="I149" s="31"/>
      <c r="J149" s="61"/>
      <c r="K149" s="31"/>
      <c r="L149" s="31"/>
      <c r="M149" s="12"/>
      <c r="N149" s="2"/>
      <c r="O149" s="2"/>
      <c r="P149" s="2"/>
      <c r="Q149" s="2"/>
    </row>
    <row r="150" thickTop="1" thickBot="1" ht="25" customHeight="1">
      <c r="A150" s="9"/>
      <c r="B150" s="1"/>
      <c r="C150" s="66">
        <v>9</v>
      </c>
      <c r="D150" s="1"/>
      <c r="E150" s="66" t="s">
        <v>113</v>
      </c>
      <c r="F150" s="1"/>
      <c r="G150" s="67" t="s">
        <v>104</v>
      </c>
      <c r="H150" s="68">
        <v>0</v>
      </c>
      <c r="I150" s="67" t="s">
        <v>105</v>
      </c>
      <c r="J150" s="69">
        <f>(L150-H150)</f>
        <v>0</v>
      </c>
      <c r="K150" s="67" t="s">
        <v>106</v>
      </c>
      <c r="L150" s="70">
        <v>0</v>
      </c>
      <c r="M150" s="12"/>
      <c r="N150" s="2"/>
      <c r="O150" s="2"/>
      <c r="P150" s="2"/>
      <c r="Q150" s="42">
        <f>0+Q120+Q125+Q130+Q135+Q140+Q145</f>
        <v>0</v>
      </c>
      <c r="R150" s="27">
        <f>0+R120+R125+R130+R135+R140+R145</f>
        <v>0</v>
      </c>
      <c r="S150" s="71">
        <f>Q150*(1+J150)+R150</f>
        <v>0</v>
      </c>
    </row>
    <row r="151" thickTop="1" thickBot="1" ht="25" customHeight="1">
      <c r="A151" s="9"/>
      <c r="B151" s="72"/>
      <c r="C151" s="72"/>
      <c r="D151" s="72"/>
      <c r="E151" s="72"/>
      <c r="F151" s="72"/>
      <c r="G151" s="73" t="s">
        <v>107</v>
      </c>
      <c r="H151" s="74">
        <v>0</v>
      </c>
      <c r="I151" s="73" t="s">
        <v>108</v>
      </c>
      <c r="J151" s="75">
        <v>0</v>
      </c>
      <c r="K151" s="73" t="s">
        <v>109</v>
      </c>
      <c r="L151" s="76">
        <v>0</v>
      </c>
      <c r="M151" s="12"/>
      <c r="N151" s="2"/>
      <c r="O151" s="2"/>
      <c r="P151" s="2"/>
      <c r="Q151" s="2"/>
    </row>
    <row r="152">
      <c r="A152" s="13"/>
      <c r="B152" s="4"/>
      <c r="C152" s="4"/>
      <c r="D152" s="4"/>
      <c r="E152" s="4"/>
      <c r="F152" s="4"/>
      <c r="G152" s="4"/>
      <c r="H152" s="77"/>
      <c r="I152" s="4"/>
      <c r="J152" s="77"/>
      <c r="K152" s="4"/>
      <c r="L152" s="4"/>
      <c r="M152" s="14"/>
      <c r="N152" s="2"/>
      <c r="O152" s="2"/>
      <c r="P152" s="2"/>
      <c r="Q152" s="2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"/>
      <c r="O153" s="2"/>
      <c r="P153" s="2"/>
      <c r="Q153" s="2"/>
    </row>
  </sheetData>
  <mergeCells count="107"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44:L44"/>
    <mergeCell ref="B22:D22"/>
    <mergeCell ref="B23:D23"/>
    <mergeCell ref="B24:D24"/>
    <mergeCell ref="B25:D25"/>
    <mergeCell ref="B26:D26"/>
    <mergeCell ref="B77:L77"/>
    <mergeCell ref="B79:D79"/>
    <mergeCell ref="B80:D80"/>
    <mergeCell ref="B81:D81"/>
    <mergeCell ref="B82:D82"/>
    <mergeCell ref="B84:D84"/>
    <mergeCell ref="B85:D85"/>
    <mergeCell ref="B86:D86"/>
    <mergeCell ref="B87:D87"/>
    <mergeCell ref="B90:L90"/>
    <mergeCell ref="B92:D92"/>
    <mergeCell ref="B93:D93"/>
    <mergeCell ref="B94:D94"/>
    <mergeCell ref="B95:D95"/>
    <mergeCell ref="B97:D97"/>
    <mergeCell ref="B98:D98"/>
    <mergeCell ref="B99:D99"/>
    <mergeCell ref="B100:D100"/>
    <mergeCell ref="B103:L103"/>
    <mergeCell ref="B105:D105"/>
    <mergeCell ref="B106:D106"/>
    <mergeCell ref="B107:D107"/>
    <mergeCell ref="B108:D108"/>
    <mergeCell ref="B111:L111"/>
    <mergeCell ref="B113:D113"/>
    <mergeCell ref="B114:D114"/>
    <mergeCell ref="B115:D115"/>
    <mergeCell ref="B116:D116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19:L119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509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AVERAGE(J41,J69,J77,J85,J93,J126)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S41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S69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S77</f>
        <v>0</v>
      </c>
    </row>
    <row r="23">
      <c r="A23" s="9"/>
      <c r="B23" s="45">
        <v>6</v>
      </c>
      <c r="C23" s="1"/>
      <c r="D23" s="1"/>
      <c r="E23" s="46" t="s">
        <v>510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S85</f>
        <v>0</v>
      </c>
    </row>
    <row r="24">
      <c r="A24" s="9"/>
      <c r="B24" s="45">
        <v>8</v>
      </c>
      <c r="C24" s="1"/>
      <c r="D24" s="1"/>
      <c r="E24" s="46" t="s">
        <v>306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S93</f>
        <v>0</v>
      </c>
    </row>
    <row r="25">
      <c r="A25" s="9"/>
      <c r="B25" s="45">
        <v>9</v>
      </c>
      <c r="C25" s="1"/>
      <c r="D25" s="1"/>
      <c r="E25" s="46" t="s">
        <v>113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S126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9"/>
      <c r="B29" s="43" t="s">
        <v>69</v>
      </c>
      <c r="C29" s="43" t="s">
        <v>65</v>
      </c>
      <c r="D29" s="43" t="s">
        <v>70</v>
      </c>
      <c r="E29" s="43" t="s">
        <v>66</v>
      </c>
      <c r="F29" s="43" t="s">
        <v>71</v>
      </c>
      <c r="G29" s="44" t="s">
        <v>72</v>
      </c>
      <c r="H29" s="22" t="s">
        <v>73</v>
      </c>
      <c r="I29" s="22" t="s">
        <v>74</v>
      </c>
      <c r="J29" s="22" t="s">
        <v>17</v>
      </c>
      <c r="K29" s="44" t="s">
        <v>75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8" t="s">
        <v>114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115</v>
      </c>
      <c r="D31" s="51" t="s">
        <v>307</v>
      </c>
      <c r="E31" s="51" t="s">
        <v>117</v>
      </c>
      <c r="F31" s="51" t="s">
        <v>7</v>
      </c>
      <c r="G31" s="52" t="s">
        <v>118</v>
      </c>
      <c r="H31" s="53">
        <v>6.1180000000000003</v>
      </c>
      <c r="I31" s="25">
        <v>0</v>
      </c>
      <c r="J31" s="54">
        <v>0</v>
      </c>
      <c r="K31" s="55">
        <v>0.20999999999999999</v>
      </c>
      <c r="L31" s="56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308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511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121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2</v>
      </c>
      <c r="C36" s="51" t="s">
        <v>311</v>
      </c>
      <c r="D36" s="51"/>
      <c r="E36" s="51" t="s">
        <v>312</v>
      </c>
      <c r="F36" s="51" t="s">
        <v>7</v>
      </c>
      <c r="G36" s="52" t="s">
        <v>101</v>
      </c>
      <c r="H36" s="62">
        <v>1</v>
      </c>
      <c r="I36" s="36">
        <v>0</v>
      </c>
      <c r="J36" s="63">
        <v>0</v>
      </c>
      <c r="K36" s="64">
        <v>0.20999999999999999</v>
      </c>
      <c r="L36" s="65"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80</v>
      </c>
      <c r="C37" s="1"/>
      <c r="D37" s="1"/>
      <c r="E37" s="58" t="s">
        <v>313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82</v>
      </c>
      <c r="C38" s="1"/>
      <c r="D38" s="1"/>
      <c r="E38" s="58" t="s">
        <v>83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84</v>
      </c>
      <c r="C39" s="1"/>
      <c r="D39" s="1"/>
      <c r="E39" s="58" t="s">
        <v>95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86</v>
      </c>
      <c r="C40" s="31"/>
      <c r="D40" s="31"/>
      <c r="E40" s="60" t="s">
        <v>87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6">
        <v>0</v>
      </c>
      <c r="D41" s="1"/>
      <c r="E41" s="66" t="s">
        <v>20</v>
      </c>
      <c r="F41" s="1"/>
      <c r="G41" s="67" t="s">
        <v>104</v>
      </c>
      <c r="H41" s="68">
        <v>0</v>
      </c>
      <c r="I41" s="67" t="s">
        <v>105</v>
      </c>
      <c r="J41" s="69">
        <f>(L41-H41)</f>
        <v>0</v>
      </c>
      <c r="K41" s="67" t="s">
        <v>106</v>
      </c>
      <c r="L41" s="70">
        <v>0</v>
      </c>
      <c r="M41" s="12"/>
      <c r="N41" s="2"/>
      <c r="O41" s="2"/>
      <c r="P41" s="2"/>
      <c r="Q41" s="42">
        <f>0+Q31+Q36</f>
        <v>0</v>
      </c>
      <c r="R41" s="27">
        <f>0+R31+R36</f>
        <v>0</v>
      </c>
      <c r="S41" s="71">
        <f>Q41*(1+J41)+R41</f>
        <v>0</v>
      </c>
    </row>
    <row r="42" thickTop="1" thickBot="1" ht="25" customHeight="1">
      <c r="A42" s="9"/>
      <c r="B42" s="72"/>
      <c r="C42" s="72"/>
      <c r="D42" s="72"/>
      <c r="E42" s="72"/>
      <c r="F42" s="72"/>
      <c r="G42" s="73" t="s">
        <v>107</v>
      </c>
      <c r="H42" s="74">
        <v>0</v>
      </c>
      <c r="I42" s="73" t="s">
        <v>108</v>
      </c>
      <c r="J42" s="75">
        <v>0</v>
      </c>
      <c r="K42" s="73" t="s">
        <v>109</v>
      </c>
      <c r="L42" s="76">
        <v>0</v>
      </c>
      <c r="M42" s="12"/>
      <c r="N42" s="2"/>
      <c r="O42" s="2"/>
      <c r="P42" s="2"/>
      <c r="Q42" s="2"/>
    </row>
    <row r="43" ht="40" customHeight="1">
      <c r="A43" s="9"/>
      <c r="B43" s="80" t="s">
        <v>128</v>
      </c>
      <c r="C43" s="1"/>
      <c r="D43" s="1"/>
      <c r="E43" s="1"/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0">
        <v>3</v>
      </c>
      <c r="C44" s="51" t="s">
        <v>398</v>
      </c>
      <c r="D44" s="51" t="s">
        <v>7</v>
      </c>
      <c r="E44" s="51" t="s">
        <v>399</v>
      </c>
      <c r="F44" s="51" t="s">
        <v>7</v>
      </c>
      <c r="G44" s="52" t="s">
        <v>131</v>
      </c>
      <c r="H44" s="53">
        <v>10</v>
      </c>
      <c r="I44" s="25">
        <v>0</v>
      </c>
      <c r="J44" s="54">
        <v>0</v>
      </c>
      <c r="K44" s="55">
        <v>0.20999999999999999</v>
      </c>
      <c r="L44" s="56"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>
      <c r="A45" s="9"/>
      <c r="B45" s="57" t="s">
        <v>80</v>
      </c>
      <c r="C45" s="1"/>
      <c r="D45" s="1"/>
      <c r="E45" s="58" t="s">
        <v>469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82</v>
      </c>
      <c r="C46" s="1"/>
      <c r="D46" s="1"/>
      <c r="E46" s="58" t="s">
        <v>390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84</v>
      </c>
      <c r="C47" s="1"/>
      <c r="D47" s="1"/>
      <c r="E47" s="58" t="s">
        <v>402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thickBot="1">
      <c r="A48" s="9"/>
      <c r="B48" s="59" t="s">
        <v>86</v>
      </c>
      <c r="C48" s="31"/>
      <c r="D48" s="31"/>
      <c r="E48" s="60" t="s">
        <v>87</v>
      </c>
      <c r="F48" s="31"/>
      <c r="G48" s="31"/>
      <c r="H48" s="61"/>
      <c r="I48" s="31"/>
      <c r="J48" s="61"/>
      <c r="K48" s="31"/>
      <c r="L48" s="31"/>
      <c r="M48" s="12"/>
      <c r="N48" s="2"/>
      <c r="O48" s="2"/>
      <c r="P48" s="2"/>
      <c r="Q48" s="2"/>
    </row>
    <row r="49" thickTop="1">
      <c r="A49" s="9"/>
      <c r="B49" s="50">
        <v>4</v>
      </c>
      <c r="C49" s="51" t="s">
        <v>145</v>
      </c>
      <c r="D49" s="51" t="s">
        <v>7</v>
      </c>
      <c r="E49" s="51" t="s">
        <v>146</v>
      </c>
      <c r="F49" s="51" t="s">
        <v>7</v>
      </c>
      <c r="G49" s="52" t="s">
        <v>124</v>
      </c>
      <c r="H49" s="62">
        <v>12.5</v>
      </c>
      <c r="I49" s="36">
        <v>0</v>
      </c>
      <c r="J49" s="63">
        <v>0</v>
      </c>
      <c r="K49" s="64">
        <v>0.20999999999999999</v>
      </c>
      <c r="L49" s="65"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>
      <c r="A50" s="9"/>
      <c r="B50" s="57" t="s">
        <v>80</v>
      </c>
      <c r="C50" s="1"/>
      <c r="D50" s="1"/>
      <c r="E50" s="58" t="s">
        <v>512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82</v>
      </c>
      <c r="C51" s="1"/>
      <c r="D51" s="1"/>
      <c r="E51" s="58" t="s">
        <v>513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84</v>
      </c>
      <c r="C52" s="1"/>
      <c r="D52" s="1"/>
      <c r="E52" s="58" t="s">
        <v>149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>
      <c r="A53" s="9"/>
      <c r="B53" s="59" t="s">
        <v>86</v>
      </c>
      <c r="C53" s="31"/>
      <c r="D53" s="31"/>
      <c r="E53" s="60" t="s">
        <v>87</v>
      </c>
      <c r="F53" s="31"/>
      <c r="G53" s="31"/>
      <c r="H53" s="61"/>
      <c r="I53" s="31"/>
      <c r="J53" s="61"/>
      <c r="K53" s="31"/>
      <c r="L53" s="31"/>
      <c r="M53" s="12"/>
      <c r="N53" s="2"/>
      <c r="O53" s="2"/>
      <c r="P53" s="2"/>
      <c r="Q53" s="2"/>
    </row>
    <row r="54" thickTop="1">
      <c r="A54" s="9"/>
      <c r="B54" s="50">
        <v>5</v>
      </c>
      <c r="C54" s="51" t="s">
        <v>317</v>
      </c>
      <c r="D54" s="51" t="s">
        <v>7</v>
      </c>
      <c r="E54" s="51" t="s">
        <v>318</v>
      </c>
      <c r="F54" s="51" t="s">
        <v>7</v>
      </c>
      <c r="G54" s="52" t="s">
        <v>222</v>
      </c>
      <c r="H54" s="62">
        <v>21</v>
      </c>
      <c r="I54" s="36">
        <v>0</v>
      </c>
      <c r="J54" s="63">
        <v>0</v>
      </c>
      <c r="K54" s="64">
        <v>0.20999999999999999</v>
      </c>
      <c r="L54" s="65"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7" t="s">
        <v>80</v>
      </c>
      <c r="C55" s="1"/>
      <c r="D55" s="1"/>
      <c r="E55" s="58" t="s">
        <v>319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82</v>
      </c>
      <c r="C56" s="1"/>
      <c r="D56" s="1"/>
      <c r="E56" s="58" t="s">
        <v>514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84</v>
      </c>
      <c r="C57" s="1"/>
      <c r="D57" s="1"/>
      <c r="E57" s="58" t="s">
        <v>321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>
      <c r="A58" s="9"/>
      <c r="B58" s="59" t="s">
        <v>86</v>
      </c>
      <c r="C58" s="31"/>
      <c r="D58" s="31"/>
      <c r="E58" s="60" t="s">
        <v>87</v>
      </c>
      <c r="F58" s="31"/>
      <c r="G58" s="31"/>
      <c r="H58" s="61"/>
      <c r="I58" s="31"/>
      <c r="J58" s="61"/>
      <c r="K58" s="31"/>
      <c r="L58" s="31"/>
      <c r="M58" s="12"/>
      <c r="N58" s="2"/>
      <c r="O58" s="2"/>
      <c r="P58" s="2"/>
      <c r="Q58" s="2"/>
    </row>
    <row r="59" thickTop="1">
      <c r="A59" s="9"/>
      <c r="B59" s="50">
        <v>6</v>
      </c>
      <c r="C59" s="51" t="s">
        <v>163</v>
      </c>
      <c r="D59" s="51" t="s">
        <v>7</v>
      </c>
      <c r="E59" s="51" t="s">
        <v>164</v>
      </c>
      <c r="F59" s="51" t="s">
        <v>7</v>
      </c>
      <c r="G59" s="52" t="s">
        <v>124</v>
      </c>
      <c r="H59" s="62">
        <v>12.5</v>
      </c>
      <c r="I59" s="36">
        <v>0</v>
      </c>
      <c r="J59" s="63">
        <v>0</v>
      </c>
      <c r="K59" s="64">
        <v>0.20999999999999999</v>
      </c>
      <c r="L59" s="65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322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515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167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7</v>
      </c>
      <c r="C64" s="51" t="s">
        <v>323</v>
      </c>
      <c r="D64" s="51" t="s">
        <v>7</v>
      </c>
      <c r="E64" s="51" t="s">
        <v>324</v>
      </c>
      <c r="F64" s="51" t="s">
        <v>7</v>
      </c>
      <c r="G64" s="52" t="s">
        <v>124</v>
      </c>
      <c r="H64" s="62">
        <v>12.5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478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516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327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 thickBot="1" ht="25" customHeight="1">
      <c r="A69" s="9"/>
      <c r="B69" s="1"/>
      <c r="C69" s="66">
        <v>1</v>
      </c>
      <c r="D69" s="1"/>
      <c r="E69" s="66" t="s">
        <v>111</v>
      </c>
      <c r="F69" s="1"/>
      <c r="G69" s="67" t="s">
        <v>104</v>
      </c>
      <c r="H69" s="68">
        <v>0</v>
      </c>
      <c r="I69" s="67" t="s">
        <v>105</v>
      </c>
      <c r="J69" s="69">
        <f>(L69-H69)</f>
        <v>0</v>
      </c>
      <c r="K69" s="67" t="s">
        <v>106</v>
      </c>
      <c r="L69" s="70">
        <v>0</v>
      </c>
      <c r="M69" s="12"/>
      <c r="N69" s="2"/>
      <c r="O69" s="2"/>
      <c r="P69" s="2"/>
      <c r="Q69" s="42">
        <f>0+Q44+Q49+Q54+Q59+Q64</f>
        <v>0</v>
      </c>
      <c r="R69" s="27">
        <f>0+R44+R49+R54+R59+R64</f>
        <v>0</v>
      </c>
      <c r="S69" s="71">
        <f>Q69*(1+J69)+R69</f>
        <v>0</v>
      </c>
    </row>
    <row r="70" thickTop="1" thickBot="1" ht="25" customHeight="1">
      <c r="A70" s="9"/>
      <c r="B70" s="72"/>
      <c r="C70" s="72"/>
      <c r="D70" s="72"/>
      <c r="E70" s="72"/>
      <c r="F70" s="72"/>
      <c r="G70" s="73" t="s">
        <v>107</v>
      </c>
      <c r="H70" s="74">
        <v>0</v>
      </c>
      <c r="I70" s="73" t="s">
        <v>108</v>
      </c>
      <c r="J70" s="75">
        <v>0</v>
      </c>
      <c r="K70" s="73" t="s">
        <v>109</v>
      </c>
      <c r="L70" s="76">
        <v>0</v>
      </c>
      <c r="M70" s="12"/>
      <c r="N70" s="2"/>
      <c r="O70" s="2"/>
      <c r="P70" s="2"/>
      <c r="Q70" s="2"/>
    </row>
    <row r="71" ht="40" customHeight="1">
      <c r="A71" s="9"/>
      <c r="B71" s="80" t="s">
        <v>332</v>
      </c>
      <c r="C71" s="1"/>
      <c r="D71" s="1"/>
      <c r="E71" s="1"/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0">
        <v>8</v>
      </c>
      <c r="C72" s="51" t="s">
        <v>333</v>
      </c>
      <c r="D72" s="51" t="s">
        <v>7</v>
      </c>
      <c r="E72" s="51" t="s">
        <v>334</v>
      </c>
      <c r="F72" s="51" t="s">
        <v>7</v>
      </c>
      <c r="G72" s="52" t="s">
        <v>124</v>
      </c>
      <c r="H72" s="53">
        <v>1.2</v>
      </c>
      <c r="I72" s="25">
        <v>0</v>
      </c>
      <c r="J72" s="54">
        <v>0</v>
      </c>
      <c r="K72" s="55">
        <v>0.20999999999999999</v>
      </c>
      <c r="L72" s="56"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7" t="s">
        <v>80</v>
      </c>
      <c r="C73" s="1"/>
      <c r="D73" s="1"/>
      <c r="E73" s="58" t="s">
        <v>449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82</v>
      </c>
      <c r="C74" s="1"/>
      <c r="D74" s="1"/>
      <c r="E74" s="58" t="s">
        <v>517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84</v>
      </c>
      <c r="C75" s="1"/>
      <c r="D75" s="1"/>
      <c r="E75" s="58" t="s">
        <v>337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>
      <c r="A76" s="9"/>
      <c r="B76" s="59" t="s">
        <v>86</v>
      </c>
      <c r="C76" s="31"/>
      <c r="D76" s="31"/>
      <c r="E76" s="60" t="s">
        <v>87</v>
      </c>
      <c r="F76" s="31"/>
      <c r="G76" s="31"/>
      <c r="H76" s="61"/>
      <c r="I76" s="31"/>
      <c r="J76" s="61"/>
      <c r="K76" s="31"/>
      <c r="L76" s="31"/>
      <c r="M76" s="12"/>
      <c r="N76" s="2"/>
      <c r="O76" s="2"/>
      <c r="P76" s="2"/>
      <c r="Q76" s="2"/>
    </row>
    <row r="77" thickTop="1" thickBot="1" ht="25" customHeight="1">
      <c r="A77" s="9"/>
      <c r="B77" s="1"/>
      <c r="C77" s="66">
        <v>4</v>
      </c>
      <c r="D77" s="1"/>
      <c r="E77" s="66" t="s">
        <v>304</v>
      </c>
      <c r="F77" s="1"/>
      <c r="G77" s="67" t="s">
        <v>104</v>
      </c>
      <c r="H77" s="68">
        <v>0</v>
      </c>
      <c r="I77" s="67" t="s">
        <v>105</v>
      </c>
      <c r="J77" s="69">
        <f>(L77-H77)</f>
        <v>0</v>
      </c>
      <c r="K77" s="67" t="s">
        <v>106</v>
      </c>
      <c r="L77" s="70">
        <v>0</v>
      </c>
      <c r="M77" s="12"/>
      <c r="N77" s="2"/>
      <c r="O77" s="2"/>
      <c r="P77" s="2"/>
      <c r="Q77" s="42">
        <f>0+Q72</f>
        <v>0</v>
      </c>
      <c r="R77" s="27">
        <f>0+R72</f>
        <v>0</v>
      </c>
      <c r="S77" s="71">
        <f>Q77*(1+J77)+R77</f>
        <v>0</v>
      </c>
    </row>
    <row r="78" thickTop="1" thickBot="1" ht="25" customHeight="1">
      <c r="A78" s="9"/>
      <c r="B78" s="72"/>
      <c r="C78" s="72"/>
      <c r="D78" s="72"/>
      <c r="E78" s="72"/>
      <c r="F78" s="72"/>
      <c r="G78" s="73" t="s">
        <v>107</v>
      </c>
      <c r="H78" s="74">
        <v>0</v>
      </c>
      <c r="I78" s="73" t="s">
        <v>108</v>
      </c>
      <c r="J78" s="75">
        <v>0</v>
      </c>
      <c r="K78" s="73" t="s">
        <v>109</v>
      </c>
      <c r="L78" s="76">
        <v>0</v>
      </c>
      <c r="M78" s="12"/>
      <c r="N78" s="2"/>
      <c r="O78" s="2"/>
      <c r="P78" s="2"/>
      <c r="Q78" s="2"/>
    </row>
    <row r="79" ht="40" customHeight="1">
      <c r="A79" s="9"/>
      <c r="B79" s="80" t="s">
        <v>518</v>
      </c>
      <c r="C79" s="1"/>
      <c r="D79" s="1"/>
      <c r="E79" s="1"/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0">
        <v>9</v>
      </c>
      <c r="C80" s="51" t="s">
        <v>423</v>
      </c>
      <c r="D80" s="51" t="s">
        <v>7</v>
      </c>
      <c r="E80" s="51" t="s">
        <v>424</v>
      </c>
      <c r="F80" s="51" t="s">
        <v>7</v>
      </c>
      <c r="G80" s="52" t="s">
        <v>131</v>
      </c>
      <c r="H80" s="53">
        <v>15</v>
      </c>
      <c r="I80" s="25">
        <v>0</v>
      </c>
      <c r="J80" s="54">
        <v>0</v>
      </c>
      <c r="K80" s="55">
        <v>0.20999999999999999</v>
      </c>
      <c r="L80" s="56"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80</v>
      </c>
      <c r="C81" s="1"/>
      <c r="D81" s="1"/>
      <c r="E81" s="58" t="s">
        <v>425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82</v>
      </c>
      <c r="C82" s="1"/>
      <c r="D82" s="1"/>
      <c r="E82" s="58" t="s">
        <v>426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84</v>
      </c>
      <c r="C83" s="1"/>
      <c r="D83" s="1"/>
      <c r="E83" s="58" t="s">
        <v>427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86</v>
      </c>
      <c r="C84" s="31"/>
      <c r="D84" s="31"/>
      <c r="E84" s="60" t="s">
        <v>87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6">
        <v>6</v>
      </c>
      <c r="D85" s="1"/>
      <c r="E85" s="66" t="s">
        <v>510</v>
      </c>
      <c r="F85" s="1"/>
      <c r="G85" s="67" t="s">
        <v>104</v>
      </c>
      <c r="H85" s="68">
        <v>0</v>
      </c>
      <c r="I85" s="67" t="s">
        <v>105</v>
      </c>
      <c r="J85" s="69">
        <f>(L85-H85)</f>
        <v>0</v>
      </c>
      <c r="K85" s="67" t="s">
        <v>106</v>
      </c>
      <c r="L85" s="70">
        <v>0</v>
      </c>
      <c r="M85" s="12"/>
      <c r="N85" s="2"/>
      <c r="O85" s="2"/>
      <c r="P85" s="2"/>
      <c r="Q85" s="42">
        <f>0+Q80</f>
        <v>0</v>
      </c>
      <c r="R85" s="27">
        <f>0+R80</f>
        <v>0</v>
      </c>
      <c r="S85" s="71">
        <f>Q85*(1+J85)+R85</f>
        <v>0</v>
      </c>
    </row>
    <row r="86" thickTop="1" thickBot="1" ht="25" customHeight="1">
      <c r="A86" s="9"/>
      <c r="B86" s="72"/>
      <c r="C86" s="72"/>
      <c r="D86" s="72"/>
      <c r="E86" s="72"/>
      <c r="F86" s="72"/>
      <c r="G86" s="73" t="s">
        <v>107</v>
      </c>
      <c r="H86" s="74">
        <v>0</v>
      </c>
      <c r="I86" s="73" t="s">
        <v>108</v>
      </c>
      <c r="J86" s="75">
        <v>0</v>
      </c>
      <c r="K86" s="73" t="s">
        <v>109</v>
      </c>
      <c r="L86" s="76">
        <v>0</v>
      </c>
      <c r="M86" s="12"/>
      <c r="N86" s="2"/>
      <c r="O86" s="2"/>
      <c r="P86" s="2"/>
      <c r="Q86" s="2"/>
    </row>
    <row r="87" ht="40" customHeight="1">
      <c r="A87" s="9"/>
      <c r="B87" s="80" t="s">
        <v>349</v>
      </c>
      <c r="C87" s="1"/>
      <c r="D87" s="1"/>
      <c r="E87" s="1"/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0">
        <v>10</v>
      </c>
      <c r="C88" s="51" t="s">
        <v>350</v>
      </c>
      <c r="D88" s="51" t="s">
        <v>7</v>
      </c>
      <c r="E88" s="51" t="s">
        <v>351</v>
      </c>
      <c r="F88" s="51" t="s">
        <v>7</v>
      </c>
      <c r="G88" s="52" t="s">
        <v>101</v>
      </c>
      <c r="H88" s="53">
        <v>1</v>
      </c>
      <c r="I88" s="25">
        <v>0</v>
      </c>
      <c r="J88" s="54">
        <v>0</v>
      </c>
      <c r="K88" s="55">
        <v>0.20999999999999999</v>
      </c>
      <c r="L88" s="56"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>
      <c r="A89" s="9"/>
      <c r="B89" s="57" t="s">
        <v>80</v>
      </c>
      <c r="C89" s="1"/>
      <c r="D89" s="1"/>
      <c r="E89" s="58" t="s">
        <v>409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82</v>
      </c>
      <c r="C90" s="1"/>
      <c r="D90" s="1"/>
      <c r="E90" s="58" t="s">
        <v>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84</v>
      </c>
      <c r="C91" s="1"/>
      <c r="D91" s="1"/>
      <c r="E91" s="58" t="s">
        <v>353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thickBot="1">
      <c r="A92" s="9"/>
      <c r="B92" s="59" t="s">
        <v>86</v>
      </c>
      <c r="C92" s="31"/>
      <c r="D92" s="31"/>
      <c r="E92" s="60" t="s">
        <v>87</v>
      </c>
      <c r="F92" s="31"/>
      <c r="G92" s="31"/>
      <c r="H92" s="61"/>
      <c r="I92" s="31"/>
      <c r="J92" s="61"/>
      <c r="K92" s="31"/>
      <c r="L92" s="31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6">
        <v>8</v>
      </c>
      <c r="D93" s="1"/>
      <c r="E93" s="66" t="s">
        <v>306</v>
      </c>
      <c r="F93" s="1"/>
      <c r="G93" s="67" t="s">
        <v>104</v>
      </c>
      <c r="H93" s="68">
        <v>0</v>
      </c>
      <c r="I93" s="67" t="s">
        <v>105</v>
      </c>
      <c r="J93" s="69">
        <f>(L93-H93)</f>
        <v>0</v>
      </c>
      <c r="K93" s="67" t="s">
        <v>106</v>
      </c>
      <c r="L93" s="70">
        <v>0</v>
      </c>
      <c r="M93" s="12"/>
      <c r="N93" s="2"/>
      <c r="O93" s="2"/>
      <c r="P93" s="2"/>
      <c r="Q93" s="42">
        <f>0+Q88</f>
        <v>0</v>
      </c>
      <c r="R93" s="27">
        <f>0+R88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2"/>
      <c r="F94" s="72"/>
      <c r="G94" s="73" t="s">
        <v>107</v>
      </c>
      <c r="H94" s="74">
        <v>0</v>
      </c>
      <c r="I94" s="73" t="s">
        <v>108</v>
      </c>
      <c r="J94" s="75">
        <v>0</v>
      </c>
      <c r="K94" s="73" t="s">
        <v>109</v>
      </c>
      <c r="L94" s="76">
        <v>0</v>
      </c>
      <c r="M94" s="12"/>
      <c r="N94" s="2"/>
      <c r="O94" s="2"/>
      <c r="P94" s="2"/>
      <c r="Q94" s="2"/>
    </row>
    <row r="95" ht="40" customHeight="1">
      <c r="A95" s="9"/>
      <c r="B95" s="80" t="s">
        <v>219</v>
      </c>
      <c r="C95" s="1"/>
      <c r="D95" s="1"/>
      <c r="E95" s="1"/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0">
        <v>11</v>
      </c>
      <c r="C96" s="51" t="s">
        <v>363</v>
      </c>
      <c r="D96" s="51" t="s">
        <v>7</v>
      </c>
      <c r="E96" s="51" t="s">
        <v>364</v>
      </c>
      <c r="F96" s="51" t="s">
        <v>7</v>
      </c>
      <c r="G96" s="52" t="s">
        <v>222</v>
      </c>
      <c r="H96" s="53">
        <v>3</v>
      </c>
      <c r="I96" s="25">
        <v>0</v>
      </c>
      <c r="J96" s="54">
        <v>0</v>
      </c>
      <c r="K96" s="55">
        <v>0.20999999999999999</v>
      </c>
      <c r="L96" s="56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519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316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367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>
      <c r="A101" s="9"/>
      <c r="B101" s="50">
        <v>12</v>
      </c>
      <c r="C101" s="51" t="s">
        <v>368</v>
      </c>
      <c r="D101" s="51" t="s">
        <v>7</v>
      </c>
      <c r="E101" s="51" t="s">
        <v>369</v>
      </c>
      <c r="F101" s="51" t="s">
        <v>7</v>
      </c>
      <c r="G101" s="52" t="s">
        <v>222</v>
      </c>
      <c r="H101" s="62">
        <v>4.7999999999999998</v>
      </c>
      <c r="I101" s="36">
        <v>0</v>
      </c>
      <c r="J101" s="63">
        <v>0</v>
      </c>
      <c r="K101" s="64">
        <v>0.20999999999999999</v>
      </c>
      <c r="L101" s="65">
        <v>0</v>
      </c>
      <c r="M101" s="12"/>
      <c r="N101" s="2"/>
      <c r="O101" s="2"/>
      <c r="P101" s="2"/>
      <c r="Q101" s="42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7" t="s">
        <v>80</v>
      </c>
      <c r="C102" s="1"/>
      <c r="D102" s="1"/>
      <c r="E102" s="58" t="s">
        <v>431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82</v>
      </c>
      <c r="C103" s="1"/>
      <c r="D103" s="1"/>
      <c r="E103" s="58" t="s">
        <v>520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7" t="s">
        <v>84</v>
      </c>
      <c r="C104" s="1"/>
      <c r="D104" s="1"/>
      <c r="E104" s="58" t="s">
        <v>372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thickBot="1">
      <c r="A105" s="9"/>
      <c r="B105" s="59" t="s">
        <v>86</v>
      </c>
      <c r="C105" s="31"/>
      <c r="D105" s="31"/>
      <c r="E105" s="60" t="s">
        <v>87</v>
      </c>
      <c r="F105" s="31"/>
      <c r="G105" s="31"/>
      <c r="H105" s="61"/>
      <c r="I105" s="31"/>
      <c r="J105" s="61"/>
      <c r="K105" s="31"/>
      <c r="L105" s="31"/>
      <c r="M105" s="12"/>
      <c r="N105" s="2"/>
      <c r="O105" s="2"/>
      <c r="P105" s="2"/>
      <c r="Q105" s="2"/>
    </row>
    <row r="106" thickTop="1">
      <c r="A106" s="9"/>
      <c r="B106" s="50">
        <v>13</v>
      </c>
      <c r="C106" s="51" t="s">
        <v>521</v>
      </c>
      <c r="D106" s="51" t="s">
        <v>7</v>
      </c>
      <c r="E106" s="51" t="s">
        <v>522</v>
      </c>
      <c r="F106" s="51" t="s">
        <v>7</v>
      </c>
      <c r="G106" s="52" t="s">
        <v>131</v>
      </c>
      <c r="H106" s="62">
        <v>3</v>
      </c>
      <c r="I106" s="36">
        <v>0</v>
      </c>
      <c r="J106" s="63">
        <v>0</v>
      </c>
      <c r="K106" s="64">
        <v>0.20999999999999999</v>
      </c>
      <c r="L106" s="65">
        <v>0</v>
      </c>
      <c r="M106" s="12"/>
      <c r="N106" s="2"/>
      <c r="O106" s="2"/>
      <c r="P106" s="2"/>
      <c r="Q106" s="42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7" t="s">
        <v>80</v>
      </c>
      <c r="C107" s="1"/>
      <c r="D107" s="1"/>
      <c r="E107" s="58" t="s">
        <v>523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7" t="s">
        <v>82</v>
      </c>
      <c r="C108" s="1"/>
      <c r="D108" s="1"/>
      <c r="E108" s="58" t="s">
        <v>316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>
      <c r="A109" s="9"/>
      <c r="B109" s="57" t="s">
        <v>84</v>
      </c>
      <c r="C109" s="1"/>
      <c r="D109" s="1"/>
      <c r="E109" s="58" t="s">
        <v>524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>
      <c r="A110" s="9"/>
      <c r="B110" s="59" t="s">
        <v>86</v>
      </c>
      <c r="C110" s="31"/>
      <c r="D110" s="31"/>
      <c r="E110" s="60" t="s">
        <v>87</v>
      </c>
      <c r="F110" s="31"/>
      <c r="G110" s="31"/>
      <c r="H110" s="61"/>
      <c r="I110" s="31"/>
      <c r="J110" s="61"/>
      <c r="K110" s="31"/>
      <c r="L110" s="31"/>
      <c r="M110" s="12"/>
      <c r="N110" s="2"/>
      <c r="O110" s="2"/>
      <c r="P110" s="2"/>
      <c r="Q110" s="2"/>
    </row>
    <row r="111" thickTop="1">
      <c r="A111" s="9"/>
      <c r="B111" s="50">
        <v>14</v>
      </c>
      <c r="C111" s="51" t="s">
        <v>382</v>
      </c>
      <c r="D111" s="51" t="s">
        <v>7</v>
      </c>
      <c r="E111" s="51" t="s">
        <v>383</v>
      </c>
      <c r="F111" s="51" t="s">
        <v>7</v>
      </c>
      <c r="G111" s="52" t="s">
        <v>131</v>
      </c>
      <c r="H111" s="62">
        <v>6</v>
      </c>
      <c r="I111" s="36">
        <v>0</v>
      </c>
      <c r="J111" s="63">
        <v>0</v>
      </c>
      <c r="K111" s="64">
        <v>0.20999999999999999</v>
      </c>
      <c r="L111" s="65"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57" t="s">
        <v>80</v>
      </c>
      <c r="C112" s="1"/>
      <c r="D112" s="1"/>
      <c r="E112" s="58" t="s">
        <v>462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7" t="s">
        <v>82</v>
      </c>
      <c r="C113" s="1"/>
      <c r="D113" s="1"/>
      <c r="E113" s="58" t="s">
        <v>371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84</v>
      </c>
      <c r="C114" s="1"/>
      <c r="D114" s="1"/>
      <c r="E114" s="58" t="s">
        <v>386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thickBot="1">
      <c r="A115" s="9"/>
      <c r="B115" s="59" t="s">
        <v>86</v>
      </c>
      <c r="C115" s="31"/>
      <c r="D115" s="31"/>
      <c r="E115" s="60" t="s">
        <v>87</v>
      </c>
      <c r="F115" s="31"/>
      <c r="G115" s="31"/>
      <c r="H115" s="61"/>
      <c r="I115" s="31"/>
      <c r="J115" s="61"/>
      <c r="K115" s="31"/>
      <c r="L115" s="31"/>
      <c r="M115" s="12"/>
      <c r="N115" s="2"/>
      <c r="O115" s="2"/>
      <c r="P115" s="2"/>
      <c r="Q115" s="2"/>
    </row>
    <row r="116" thickTop="1">
      <c r="A116" s="9"/>
      <c r="B116" s="50">
        <v>15</v>
      </c>
      <c r="C116" s="51" t="s">
        <v>387</v>
      </c>
      <c r="D116" s="51" t="s">
        <v>7</v>
      </c>
      <c r="E116" s="51" t="s">
        <v>388</v>
      </c>
      <c r="F116" s="51" t="s">
        <v>7</v>
      </c>
      <c r="G116" s="52" t="s">
        <v>131</v>
      </c>
      <c r="H116" s="62">
        <v>10</v>
      </c>
      <c r="I116" s="36">
        <v>0</v>
      </c>
      <c r="J116" s="63">
        <v>0</v>
      </c>
      <c r="K116" s="64">
        <v>0.20999999999999999</v>
      </c>
      <c r="L116" s="65">
        <v>0</v>
      </c>
      <c r="M116" s="12"/>
      <c r="N116" s="2"/>
      <c r="O116" s="2"/>
      <c r="P116" s="2"/>
      <c r="Q116" s="42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57" t="s">
        <v>80</v>
      </c>
      <c r="C117" s="1"/>
      <c r="D117" s="1"/>
      <c r="E117" s="58" t="s">
        <v>525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>
      <c r="A118" s="9"/>
      <c r="B118" s="57" t="s">
        <v>82</v>
      </c>
      <c r="C118" s="1"/>
      <c r="D118" s="1"/>
      <c r="E118" s="58" t="s">
        <v>390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>
      <c r="A119" s="9"/>
      <c r="B119" s="57" t="s">
        <v>84</v>
      </c>
      <c r="C119" s="1"/>
      <c r="D119" s="1"/>
      <c r="E119" s="58" t="s">
        <v>301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thickBot="1">
      <c r="A120" s="9"/>
      <c r="B120" s="59" t="s">
        <v>86</v>
      </c>
      <c r="C120" s="31"/>
      <c r="D120" s="31"/>
      <c r="E120" s="60" t="s">
        <v>87</v>
      </c>
      <c r="F120" s="31"/>
      <c r="G120" s="31"/>
      <c r="H120" s="61"/>
      <c r="I120" s="31"/>
      <c r="J120" s="61"/>
      <c r="K120" s="31"/>
      <c r="L120" s="31"/>
      <c r="M120" s="12"/>
      <c r="N120" s="2"/>
      <c r="O120" s="2"/>
      <c r="P120" s="2"/>
      <c r="Q120" s="2"/>
    </row>
    <row r="121" thickTop="1">
      <c r="A121" s="9"/>
      <c r="B121" s="50">
        <v>16</v>
      </c>
      <c r="C121" s="51" t="s">
        <v>391</v>
      </c>
      <c r="D121" s="51" t="s">
        <v>7</v>
      </c>
      <c r="E121" s="51" t="s">
        <v>392</v>
      </c>
      <c r="F121" s="51" t="s">
        <v>7</v>
      </c>
      <c r="G121" s="52" t="s">
        <v>124</v>
      </c>
      <c r="H121" s="62">
        <v>2.6600000000000001</v>
      </c>
      <c r="I121" s="36">
        <v>0</v>
      </c>
      <c r="J121" s="63">
        <v>0</v>
      </c>
      <c r="K121" s="64">
        <v>0.20999999999999999</v>
      </c>
      <c r="L121" s="65">
        <v>0</v>
      </c>
      <c r="M121" s="12"/>
      <c r="N121" s="2"/>
      <c r="O121" s="2"/>
      <c r="P121" s="2"/>
      <c r="Q121" s="42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7" t="s">
        <v>80</v>
      </c>
      <c r="C122" s="1"/>
      <c r="D122" s="1"/>
      <c r="E122" s="58" t="s">
        <v>464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82</v>
      </c>
      <c r="C123" s="1"/>
      <c r="D123" s="1"/>
      <c r="E123" s="58" t="s">
        <v>526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84</v>
      </c>
      <c r="C124" s="1"/>
      <c r="D124" s="1"/>
      <c r="E124" s="58" t="s">
        <v>395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thickBot="1">
      <c r="A125" s="9"/>
      <c r="B125" s="59" t="s">
        <v>86</v>
      </c>
      <c r="C125" s="31"/>
      <c r="D125" s="31"/>
      <c r="E125" s="60" t="s">
        <v>87</v>
      </c>
      <c r="F125" s="31"/>
      <c r="G125" s="31"/>
      <c r="H125" s="61"/>
      <c r="I125" s="31"/>
      <c r="J125" s="61"/>
      <c r="K125" s="31"/>
      <c r="L125" s="31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66">
        <v>9</v>
      </c>
      <c r="D126" s="1"/>
      <c r="E126" s="66" t="s">
        <v>113</v>
      </c>
      <c r="F126" s="1"/>
      <c r="G126" s="67" t="s">
        <v>104</v>
      </c>
      <c r="H126" s="68">
        <v>0</v>
      </c>
      <c r="I126" s="67" t="s">
        <v>105</v>
      </c>
      <c r="J126" s="69">
        <f>(L126-H126)</f>
        <v>0</v>
      </c>
      <c r="K126" s="67" t="s">
        <v>106</v>
      </c>
      <c r="L126" s="70">
        <v>0</v>
      </c>
      <c r="M126" s="12"/>
      <c r="N126" s="2"/>
      <c r="O126" s="2"/>
      <c r="P126" s="2"/>
      <c r="Q126" s="42">
        <f>0+Q96+Q101+Q106+Q111+Q116+Q121</f>
        <v>0</v>
      </c>
      <c r="R126" s="27">
        <f>0+R96+R101+R106+R111+R116+R121</f>
        <v>0</v>
      </c>
      <c r="S126" s="71">
        <f>Q126*(1+J126)+R126</f>
        <v>0</v>
      </c>
    </row>
    <row r="127" thickTop="1" thickBot="1" ht="25" customHeight="1">
      <c r="A127" s="9"/>
      <c r="B127" s="72"/>
      <c r="C127" s="72"/>
      <c r="D127" s="72"/>
      <c r="E127" s="72"/>
      <c r="F127" s="72"/>
      <c r="G127" s="73" t="s">
        <v>107</v>
      </c>
      <c r="H127" s="74">
        <v>0</v>
      </c>
      <c r="I127" s="73" t="s">
        <v>108</v>
      </c>
      <c r="J127" s="75">
        <v>0</v>
      </c>
      <c r="K127" s="73" t="s">
        <v>109</v>
      </c>
      <c r="L127" s="76">
        <v>0</v>
      </c>
      <c r="M127" s="12"/>
      <c r="N127" s="2"/>
      <c r="O127" s="2"/>
      <c r="P127" s="2"/>
      <c r="Q127" s="2"/>
    </row>
    <row r="128">
      <c r="A128" s="13"/>
      <c r="B128" s="4"/>
      <c r="C128" s="4"/>
      <c r="D128" s="4"/>
      <c r="E128" s="4"/>
      <c r="F128" s="4"/>
      <c r="G128" s="4"/>
      <c r="H128" s="77"/>
      <c r="I128" s="4"/>
      <c r="J128" s="77"/>
      <c r="K128" s="4"/>
      <c r="L128" s="4"/>
      <c r="M128" s="14"/>
      <c r="N128" s="2"/>
      <c r="O128" s="2"/>
      <c r="P128" s="2"/>
      <c r="Q128" s="2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"/>
      <c r="O129" s="2"/>
      <c r="P129" s="2"/>
      <c r="Q129" s="2"/>
    </row>
  </sheetData>
  <mergeCells count="89">
    <mergeCell ref="B43:L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3:D23"/>
    <mergeCell ref="B24:D24"/>
    <mergeCell ref="B25:D25"/>
    <mergeCell ref="B71:L71"/>
    <mergeCell ref="B73:D73"/>
    <mergeCell ref="B74:D74"/>
    <mergeCell ref="B75:D75"/>
    <mergeCell ref="B76:D76"/>
    <mergeCell ref="B79:L79"/>
    <mergeCell ref="B81:D81"/>
    <mergeCell ref="B82:D82"/>
    <mergeCell ref="B83:D83"/>
    <mergeCell ref="B84:D84"/>
    <mergeCell ref="B87:L87"/>
    <mergeCell ref="B89:D89"/>
    <mergeCell ref="B90:D90"/>
    <mergeCell ref="B91:D91"/>
    <mergeCell ref="B92:D92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95:L95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Ing. Šťovíček Petr</cp:lastModifiedBy>
  <dcterms:modified xsi:type="dcterms:W3CDTF">2025-04-24T11:07:43Z</dcterms:modified>
</cp:coreProperties>
</file>